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filterPrivacy="1" codeName="ThisWorkbook" autoCompressPictures="0"/>
  <xr:revisionPtr revIDLastSave="0" documentId="8_{0A2ED7BB-3897-4943-970B-625542036A31}" xr6:coauthVersionLast="47" xr6:coauthVersionMax="47" xr10:uidLastSave="{00000000-0000-0000-0000-000000000000}"/>
  <bookViews>
    <workbookView xWindow="10148" yWindow="-98" windowWidth="21794" windowHeight="13875" tabRatio="788" activeTab="3" xr2:uid="{00000000-000D-0000-FFFF-FFFF00000000}"/>
  </bookViews>
  <sheets>
    <sheet name="January" sheetId="14" r:id="rId1"/>
    <sheet name="February" sheetId="15" r:id="rId2"/>
    <sheet name="March" sheetId="16" r:id="rId3"/>
    <sheet name="April" sheetId="17" r:id="rId4"/>
    <sheet name="May" sheetId="18" r:id="rId5"/>
    <sheet name="June" sheetId="19" r:id="rId6"/>
    <sheet name="July" sheetId="20" r:id="rId7"/>
    <sheet name="August" sheetId="21" r:id="rId8"/>
    <sheet name="September" sheetId="22" r:id="rId9"/>
    <sheet name="October" sheetId="23" r:id="rId10"/>
    <sheet name="November" sheetId="24" r:id="rId11"/>
    <sheet name="December" sheetId="25" r:id="rId12"/>
  </sheets>
  <definedNames>
    <definedName name="CalendarYear">January!$K$5</definedName>
    <definedName name="ColumnTitleRegion1..H12.1">January!$B$3</definedName>
    <definedName name="ColumnTitleRegion1..H12.10">October!$B$3</definedName>
    <definedName name="ColumnTitleRegion1..H12.11">November!$B$3</definedName>
    <definedName name="ColumnTitleRegion1..H12.12">December!$B$3</definedName>
    <definedName name="ColumnTitleRegion1..H12.2">February!$B$3</definedName>
    <definedName name="ColumnTitleRegion1..H12.3">March!$B$3</definedName>
    <definedName name="ColumnTitleRegion1..H12.4">April!$B$3</definedName>
    <definedName name="ColumnTitleRegion1..H12.5">May!$B$3</definedName>
    <definedName name="ColumnTitleRegion1..H12.6">June!$B$3</definedName>
    <definedName name="ColumnTitleRegion1..H12.7">July!$B$3</definedName>
    <definedName name="ColumnTitleRegion1..H12.8">August!$B$3</definedName>
    <definedName name="ColumnTitleRegion1..H12.9">September!$B$3</definedName>
    <definedName name="ColumnTitleRegion2..C14.1">January!$B$3</definedName>
    <definedName name="ColumnTitleRegion2..C14.10">October!$B$3</definedName>
    <definedName name="ColumnTitleRegion2..C14.11">November!$B$3</definedName>
    <definedName name="ColumnTitleRegion2..C14.12">December!$B$3</definedName>
    <definedName name="ColumnTitleRegion2..C14.2">February!$B$3</definedName>
    <definedName name="ColumnTitleRegion2..C14.3">March!$B$3</definedName>
    <definedName name="ColumnTitleRegion2..C14.4">April!$B$3</definedName>
    <definedName name="ColumnTitleRegion2..C14.5">May!$B$3</definedName>
    <definedName name="ColumnTitleRegion2..C14.6">June!$B$3</definedName>
    <definedName name="ColumnTitleRegion2..C14.7">July!$B$3</definedName>
    <definedName name="ColumnTitleRegion2..C14.8">August!$B$3</definedName>
    <definedName name="ColumnTitleRegion2..C14.9">September!$B$3</definedName>
    <definedName name="DaysAndWeeks">{0,1,2,3,4,5,6} + {0;1;2;3;4;5}*7</definedName>
    <definedName name="_xlnm.Print_Area" localSheetId="3">April!$A:$I</definedName>
    <definedName name="_xlnm.Print_Area" localSheetId="7">August!$A:$I</definedName>
    <definedName name="_xlnm.Print_Area" localSheetId="11">December!$A:$I</definedName>
    <definedName name="_xlnm.Print_Area" localSheetId="1">February!$A:$I</definedName>
    <definedName name="_xlnm.Print_Area" localSheetId="0">January!$A:$I</definedName>
    <definedName name="_xlnm.Print_Area" localSheetId="6">July!$A:$I</definedName>
    <definedName name="_xlnm.Print_Area" localSheetId="5">June!$A:$I</definedName>
    <definedName name="_xlnm.Print_Area" localSheetId="2">March!$A:$I</definedName>
    <definedName name="_xlnm.Print_Area" localSheetId="4">May!$A:$I</definedName>
    <definedName name="_xlnm.Print_Area" localSheetId="10">November!$A:$I</definedName>
    <definedName name="_xlnm.Print_Area" localSheetId="9">October!$A:$I</definedName>
    <definedName name="_xlnm.Print_Area" localSheetId="8">September!$A:$I</definedName>
    <definedName name="RowTitleRegion1..K3">January!$K$4</definedName>
    <definedName name="WeekStart">January!$L$5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7" i="16" l="1"/>
  <c r="F7" i="15"/>
  <c r="F7" i="14"/>
  <c r="K5" i="14"/>
  <c r="B2" i="23" s="1"/>
  <c r="B3" i="24"/>
  <c r="B3" i="23"/>
  <c r="B3" i="22"/>
  <c r="B3" i="21"/>
  <c r="B3" i="20"/>
  <c r="B2" i="25" l="1"/>
  <c r="B2" i="24"/>
  <c r="B2" i="14"/>
  <c r="B2" i="15"/>
  <c r="B2" i="16"/>
  <c r="B2" i="17"/>
  <c r="B2" i="18"/>
  <c r="B2" i="19"/>
  <c r="B2" i="20"/>
  <c r="B2" i="21"/>
  <c r="B2" i="22"/>
  <c r="B3" i="19"/>
  <c r="B3" i="18"/>
  <c r="B3" i="17"/>
  <c r="B3" i="16" l="1"/>
  <c r="B3" i="25" l="1"/>
  <c r="B3" i="15" l="1"/>
  <c r="B14" i="25" l="1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 s="1"/>
  <c r="B12" i="24" a="1"/>
  <c r="H12" i="24" s="1"/>
  <c r="B10" i="24" a="1"/>
  <c r="G10" i="24" s="1"/>
  <c r="B8" i="24" a="1"/>
  <c r="G8" i="24" s="1"/>
  <c r="B6" i="24" a="1"/>
  <c r="H6" i="24" s="1"/>
  <c r="B4" i="24" a="1"/>
  <c r="G4" i="24" s="1"/>
  <c r="G3" i="24" s="1"/>
  <c r="B14" i="23" a="1"/>
  <c r="C14" i="23" s="1"/>
  <c r="B12" i="23" a="1"/>
  <c r="H12" i="23" s="1"/>
  <c r="B10" i="23" a="1"/>
  <c r="G10" i="23" s="1"/>
  <c r="B8" i="23" a="1"/>
  <c r="G8" i="23" s="1"/>
  <c r="B6" i="23" a="1"/>
  <c r="H6" i="23" s="1"/>
  <c r="B4" i="23" a="1"/>
  <c r="G4" i="23" s="1"/>
  <c r="G3" i="23" s="1"/>
  <c r="B14" i="22" a="1"/>
  <c r="C14" i="22" s="1"/>
  <c r="B12" i="22" a="1"/>
  <c r="H12" i="22" s="1"/>
  <c r="B10" i="22" a="1"/>
  <c r="G10" i="22" s="1"/>
  <c r="B8" i="22" a="1"/>
  <c r="H8" i="22" s="1"/>
  <c r="B6" i="22" a="1"/>
  <c r="G6" i="22" s="1"/>
  <c r="B4" i="22" a="1"/>
  <c r="H4" i="22" s="1"/>
  <c r="H3" i="22" s="1"/>
  <c r="B14" i="21" a="1"/>
  <c r="C14" i="21" s="1"/>
  <c r="B12" i="21" a="1"/>
  <c r="H12" i="21" s="1"/>
  <c r="B10" i="21" a="1"/>
  <c r="G10" i="21" s="1"/>
  <c r="B8" i="21" a="1"/>
  <c r="G8" i="21" s="1"/>
  <c r="B6" i="21" a="1"/>
  <c r="H6" i="21" s="1"/>
  <c r="B4" i="21" a="1"/>
  <c r="G4" i="21" s="1"/>
  <c r="G3" i="21" s="1"/>
  <c r="B14" i="20" a="1"/>
  <c r="C14" i="20" s="1"/>
  <c r="B12" i="20" a="1"/>
  <c r="H12" i="20" s="1"/>
  <c r="B10" i="20" a="1"/>
  <c r="G10" i="20" s="1"/>
  <c r="B8" i="20" a="1"/>
  <c r="H8" i="20" s="1"/>
  <c r="B6" i="20" a="1"/>
  <c r="G6" i="20" s="1"/>
  <c r="B4" i="20" a="1"/>
  <c r="E4" i="20" s="1"/>
  <c r="E3" i="20" s="1"/>
  <c r="B14" i="19" a="1"/>
  <c r="C14" i="19" s="1"/>
  <c r="B12" i="19" a="1"/>
  <c r="H12" i="19" s="1"/>
  <c r="B10" i="19" a="1"/>
  <c r="G10" i="19" s="1"/>
  <c r="B8" i="19" a="1"/>
  <c r="H8" i="19" s="1"/>
  <c r="B6" i="19" a="1"/>
  <c r="G6" i="19" s="1"/>
  <c r="B4" i="19" a="1"/>
  <c r="H4" i="19" s="1"/>
  <c r="H3" i="19" s="1"/>
  <c r="B14" i="18" a="1"/>
  <c r="C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B14" i="17" s="1"/>
  <c r="B12" i="17" a="1"/>
  <c r="G12" i="17" s="1"/>
  <c r="B10" i="17" a="1"/>
  <c r="H10" i="17" s="1"/>
  <c r="B8" i="17" a="1"/>
  <c r="H8" i="17" s="1"/>
  <c r="B6" i="17" a="1"/>
  <c r="G6" i="17" s="1"/>
  <c r="B4" i="17" a="1"/>
  <c r="H4" i="17" s="1"/>
  <c r="H3" i="17" s="1"/>
  <c r="B14" i="16" a="1"/>
  <c r="C14" i="16" s="1"/>
  <c r="B12" i="16" a="1"/>
  <c r="H12" i="16" s="1"/>
  <c r="B10" i="16" a="1"/>
  <c r="G10" i="16" s="1"/>
  <c r="B8" i="16" a="1"/>
  <c r="H8" i="16" s="1"/>
  <c r="B6" i="16" a="1"/>
  <c r="G6" i="16" s="1"/>
  <c r="B4" i="16" a="1"/>
  <c r="H4" i="16" s="1"/>
  <c r="H3" i="16" s="1"/>
  <c r="B14" i="15" a="1"/>
  <c r="C14" i="15" s="1"/>
  <c r="B12" i="15" a="1"/>
  <c r="H12" i="15" s="1"/>
  <c r="B10" i="15" a="1"/>
  <c r="G10" i="15" s="1"/>
  <c r="B8" i="15" a="1"/>
  <c r="H8" i="15" s="1"/>
  <c r="B6" i="15" a="1"/>
  <c r="G6" i="15" s="1"/>
  <c r="B4" i="15" a="1"/>
  <c r="H4" i="15" s="1"/>
  <c r="H3" i="15" s="1"/>
  <c r="B8" i="18" l="1"/>
  <c r="B4" i="18"/>
  <c r="B12" i="18"/>
  <c r="F4" i="18"/>
  <c r="F3" i="18" s="1"/>
  <c r="F8" i="18"/>
  <c r="F12" i="18"/>
  <c r="D6" i="18"/>
  <c r="H6" i="18"/>
  <c r="D10" i="18"/>
  <c r="H10" i="18"/>
  <c r="D4" i="18"/>
  <c r="D3" i="18" s="1"/>
  <c r="H4" i="18"/>
  <c r="H3" i="18" s="1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 s="1"/>
  <c r="H4" i="25"/>
  <c r="H3" i="25" s="1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 s="1"/>
  <c r="H4" i="24"/>
  <c r="H3" i="24" s="1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 s="1"/>
  <c r="H4" i="23"/>
  <c r="H3" i="23" s="1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 s="1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 s="1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 s="1"/>
  <c r="H4" i="21"/>
  <c r="H3" i="21" s="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G4" i="20"/>
  <c r="G3" i="20" s="1"/>
  <c r="C8" i="20"/>
  <c r="E8" i="20"/>
  <c r="G8" i="20"/>
  <c r="C12" i="20"/>
  <c r="E12" i="20"/>
  <c r="G12" i="20"/>
  <c r="B4" i="20"/>
  <c r="D4" i="20"/>
  <c r="D3" i="20" s="1"/>
  <c r="F4" i="20"/>
  <c r="F3" i="20" s="1"/>
  <c r="H4" i="20"/>
  <c r="H3" i="20" s="1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 s="1"/>
  <c r="E4" i="19"/>
  <c r="E3" i="19" s="1"/>
  <c r="G4" i="19"/>
  <c r="G3" i="19" s="1"/>
  <c r="C8" i="19"/>
  <c r="E8" i="19"/>
  <c r="G8" i="19"/>
  <c r="C12" i="19"/>
  <c r="E12" i="19"/>
  <c r="G12" i="19"/>
  <c r="B4" i="19"/>
  <c r="D4" i="19"/>
  <c r="D3" i="19" s="1"/>
  <c r="F4" i="19"/>
  <c r="F3" i="19" s="1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7"/>
  <c r="C3" i="17" s="1"/>
  <c r="E4" i="17"/>
  <c r="E3" i="17" s="1"/>
  <c r="G4" i="17"/>
  <c r="G3" i="17" s="1"/>
  <c r="C8" i="17"/>
  <c r="E8" i="17"/>
  <c r="G8" i="17"/>
  <c r="C10" i="17"/>
  <c r="E10" i="17"/>
  <c r="G10" i="17"/>
  <c r="C14" i="17"/>
  <c r="B4" i="17"/>
  <c r="D4" i="17"/>
  <c r="D3" i="17" s="1"/>
  <c r="F4" i="17"/>
  <c r="F3" i="17" s="1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 s="1"/>
  <c r="E4" i="16"/>
  <c r="E3" i="16" s="1"/>
  <c r="G4" i="16"/>
  <c r="G3" i="16" s="1"/>
  <c r="C8" i="16"/>
  <c r="E8" i="16"/>
  <c r="G8" i="16"/>
  <c r="C12" i="16"/>
  <c r="E12" i="16"/>
  <c r="G12" i="16"/>
  <c r="B4" i="16"/>
  <c r="D4" i="16"/>
  <c r="D3" i="16" s="1"/>
  <c r="F4" i="16"/>
  <c r="F3" i="16" s="1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 s="1"/>
  <c r="E4" i="15"/>
  <c r="E3" i="15" s="1"/>
  <c r="G4" i="15"/>
  <c r="G3" i="15" s="1"/>
  <c r="C8" i="15"/>
  <c r="E8" i="15"/>
  <c r="G8" i="15"/>
  <c r="C12" i="15"/>
  <c r="E12" i="15"/>
  <c r="G12" i="15"/>
  <c r="B4" i="15"/>
  <c r="D4" i="15"/>
  <c r="D3" i="15" s="1"/>
  <c r="F4" i="15"/>
  <c r="F3" i="15" s="1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l="1" a="1"/>
  <c r="C14" i="14" s="1"/>
  <c r="B12" i="14" a="1"/>
  <c r="C12" i="14" s="1"/>
  <c r="B10" i="14" a="1"/>
  <c r="B10" i="14" s="1"/>
  <c r="B8" i="14" a="1"/>
  <c r="B8" i="14" s="1"/>
  <c r="B6" i="14" a="1"/>
  <c r="B6" i="14" s="1"/>
  <c r="B4" i="14" a="1"/>
  <c r="B4" i="14" s="1"/>
  <c r="E6" i="14" l="1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 s="1"/>
  <c r="E4" i="14"/>
  <c r="E3" i="14" s="1"/>
  <c r="C4" i="14"/>
  <c r="C3" i="14" s="1"/>
  <c r="H4" i="14"/>
  <c r="H3" i="14" s="1"/>
  <c r="F4" i="14"/>
  <c r="F3" i="14" s="1"/>
  <c r="D4" i="14"/>
  <c r="D3" i="14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<sst xmlns="http://schemas.openxmlformats.org/spreadsheetml/2006/main" count="51" uniqueCount="20">
  <si>
    <t>Sunday</t>
  </si>
  <si>
    <t>Notes</t>
  </si>
  <si>
    <t xml:space="preserve"> </t>
  </si>
  <si>
    <t>Calendar Settings</t>
  </si>
  <si>
    <t>Year</t>
  </si>
  <si>
    <t>Week Start</t>
  </si>
  <si>
    <t>Event Committee Meeting</t>
  </si>
  <si>
    <t>LUGC Monthly Meeting</t>
  </si>
  <si>
    <t>2p LUGC Monthly Meeting (in person, Bethesda UMC, Valley Lee, MD)</t>
  </si>
  <si>
    <t>Memorial Day</t>
  </si>
  <si>
    <t>Independence Day</t>
  </si>
  <si>
    <t>Labor Day</t>
  </si>
  <si>
    <t>Juneteenth National Independence Day</t>
  </si>
  <si>
    <t>Columbus Day</t>
  </si>
  <si>
    <t>Veterans Day</t>
  </si>
  <si>
    <t>Thanksgiving Day</t>
  </si>
  <si>
    <t>Christmas Day</t>
  </si>
  <si>
    <t>LUGC Annual Family Cookout</t>
  </si>
  <si>
    <t>5p LUGC Monthly Meeting via Zoom</t>
  </si>
  <si>
    <t>UCAC Juneteenth Celebration@
St. Mary's County Fairgrounds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</si>
</sst>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"/>
  </numFmts>
  <fonts count="34" x14ac:knownFonts="1">
    <font>
      <sz val="11"/>
      <color theme="1" tint="0.24994659260841701"/>
      <name val="Lucida Bright"/>
      <family val="2"/>
      <scheme val="minor"/>
    </font>
    <font>
      <sz val="8"/>
      <name val="Arial"/>
      <family val="2"/>
    </font>
    <font>
      <b/>
      <sz val="11"/>
      <color theme="0"/>
      <name val="Lucida Bright"/>
      <family val="2"/>
      <scheme val="minor"/>
    </font>
    <font>
      <b/>
      <sz val="14"/>
      <color theme="0"/>
      <name val="Lucida Bright"/>
      <family val="2"/>
      <scheme val="minor"/>
    </font>
    <font>
      <sz val="35"/>
      <color theme="4"/>
      <name val="Lucida Bright"/>
      <family val="2"/>
      <scheme val="minor"/>
    </font>
    <font>
      <sz val="12"/>
      <color theme="4" tint="-0.24994659260841701"/>
      <name val="Cambria"/>
      <family val="1"/>
      <scheme val="major"/>
    </font>
    <font>
      <sz val="11"/>
      <color theme="1" tint="0.34998626667073579"/>
      <name val="Lucida Bright"/>
      <family val="2"/>
      <scheme val="minor"/>
    </font>
    <font>
      <sz val="11"/>
      <color theme="4" tint="-0.24994659260841701"/>
      <name val="Lucida Bright"/>
      <family val="2"/>
      <scheme val="minor"/>
    </font>
    <font>
      <sz val="11"/>
      <color indexed="63"/>
      <name val="Lucida Bright"/>
      <family val="2"/>
      <scheme val="minor"/>
    </font>
    <font>
      <sz val="11"/>
      <name val="Lucida Bright"/>
      <family val="2"/>
      <scheme val="minor"/>
    </font>
    <font>
      <b/>
      <sz val="11"/>
      <color theme="1" tint="0.34998626667073579"/>
      <name val="Lucida Bright"/>
      <family val="2"/>
      <scheme val="minor"/>
    </font>
    <font>
      <sz val="11"/>
      <color theme="1" tint="0.24994659260841701"/>
      <name val="Lucida Bright"/>
      <family val="2"/>
      <scheme val="minor"/>
    </font>
    <font>
      <sz val="12"/>
      <color theme="8" tint="-0.249977111117893"/>
      <name val="Lucida Bright"/>
      <family val="1"/>
      <scheme val="minor"/>
    </font>
    <font>
      <sz val="11"/>
      <color theme="1" tint="0.14999847407452621"/>
      <name val="Lucida Bright"/>
      <family val="1"/>
      <scheme val="minor"/>
    </font>
    <font>
      <sz val="35"/>
      <color theme="1" tint="0.14999847407452621"/>
      <name val="Lucida Bright"/>
      <family val="1"/>
      <scheme val="minor"/>
    </font>
    <font>
      <sz val="12"/>
      <color theme="1" tint="0.14999847407452621"/>
      <name val="Lucida Bright"/>
      <family val="1"/>
      <scheme val="minor"/>
    </font>
    <font>
      <sz val="10"/>
      <color theme="1" tint="0.14999847407452621"/>
      <name val="Lucida Bright"/>
      <family val="1"/>
      <scheme val="minor"/>
    </font>
    <font>
      <sz val="9"/>
      <color theme="1" tint="0.14999847407452621"/>
      <name val="Lucida Bright"/>
      <family val="1"/>
      <scheme val="minor"/>
    </font>
    <font>
      <sz val="11"/>
      <color theme="1" tint="0.14999847407452621"/>
      <name val="Lucida Bright"/>
      <family val="2"/>
      <scheme val="minor"/>
    </font>
    <font>
      <sz val="35"/>
      <color theme="9" tint="-0.499984740745262"/>
      <name val="Cambria"/>
      <family val="1"/>
      <scheme val="major"/>
    </font>
    <font>
      <sz val="35"/>
      <color theme="8" tint="-0.499984740745262"/>
      <name val="Cambria"/>
      <family val="1"/>
      <scheme val="major"/>
    </font>
    <font>
      <sz val="35"/>
      <color theme="5" tint="-0.499984740745262"/>
      <name val="Cambria"/>
      <family val="1"/>
      <scheme val="major"/>
    </font>
    <font>
      <sz val="35"/>
      <color theme="7" tint="-0.499984740745262"/>
      <name val="Cambria"/>
      <family val="1"/>
      <scheme val="major"/>
    </font>
    <font>
      <sz val="12"/>
      <color theme="8" tint="-0.499984740745262"/>
      <name val="Lucida Bright"/>
      <family val="1"/>
      <scheme val="minor"/>
    </font>
    <font>
      <sz val="12"/>
      <color theme="9" tint="-0.499984740745262"/>
      <name val="Lucida Bright"/>
      <family val="1"/>
      <scheme val="minor"/>
    </font>
    <font>
      <sz val="12"/>
      <color theme="7" tint="-0.499984740745262"/>
      <name val="Lucida Bright"/>
      <family val="1"/>
      <scheme val="minor"/>
    </font>
    <font>
      <sz val="12"/>
      <color theme="5" tint="-0.499984740745262"/>
      <name val="Lucida Bright"/>
      <family val="1"/>
      <scheme val="minor"/>
    </font>
    <font>
      <sz val="11"/>
      <color theme="0"/>
      <name val="Lucida Bright"/>
      <family val="1"/>
      <scheme val="minor"/>
    </font>
    <font>
      <b/>
      <sz val="16"/>
      <color rgb="FFFF0000"/>
      <name val="Arial Black"/>
      <family val="2"/>
    </font>
    <font>
      <sz val="11"/>
      <color rgb="FFFF0000"/>
      <name val="Congenial"/>
    </font>
    <font>
      <b/>
      <sz val="10"/>
      <color theme="1" tint="0.14999847407452621"/>
      <name val="Abadi"/>
      <family val="2"/>
    </font>
    <font>
      <b/>
      <sz val="9"/>
      <color theme="1" tint="0.14999847407452621"/>
      <name val="Abadi"/>
      <family val="2"/>
    </font>
    <font>
      <b/>
      <sz val="10"/>
      <color rgb="FFFF0000"/>
      <name val="Abadi"/>
      <family val="2"/>
    </font>
    <font>
      <b/>
      <sz val="9"/>
      <color theme="1" tint="0.14999847407452621"/>
      <name val="Lucida Bright"/>
      <family val="1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/>
      <top/>
      <bottom style="medium">
        <color theme="8" tint="-0.24994659260841701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medium">
        <color theme="9" tint="-0.24994659260841701"/>
      </bottom>
      <diagonal/>
    </border>
    <border>
      <left/>
      <right/>
      <top/>
      <bottom style="medium">
        <color theme="5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>
      <alignment vertical="top"/>
    </xf>
    <xf numFmtId="0" fontId="8" fillId="2" borderId="0" applyNumberFormat="0" applyBorder="0" applyAlignment="0" applyProtection="0"/>
    <xf numFmtId="0" fontId="7" fillId="0" borderId="3" applyNumberFormat="0" applyFill="0" applyProtection="0">
      <alignment horizontal="left" vertical="center" indent="1"/>
    </xf>
    <xf numFmtId="0" fontId="2" fillId="3" borderId="1" applyNumberFormat="0" applyAlignment="0" applyProtection="0"/>
    <xf numFmtId="0" fontId="3" fillId="4" borderId="2" applyNumberFormat="0" applyProtection="0">
      <alignment vertical="center"/>
    </xf>
    <xf numFmtId="0" fontId="4" fillId="0" borderId="0" applyFill="0" applyBorder="0" applyProtection="0">
      <alignment vertical="center"/>
    </xf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5" borderId="0" applyBorder="0" applyProtection="0">
      <alignment horizontal="left" vertical="top" wrapText="1" indent="1"/>
    </xf>
    <xf numFmtId="164" fontId="6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5" fillId="0" borderId="0">
      <alignment horizontal="left" indent="1"/>
    </xf>
    <xf numFmtId="0" fontId="7" fillId="0" borderId="0" applyFill="0" applyProtection="0"/>
    <xf numFmtId="0" fontId="11" fillId="0" borderId="0" applyFill="0" applyProtection="0"/>
  </cellStyleXfs>
  <cellXfs count="74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6" fillId="0" borderId="0" xfId="0" applyFont="1">
      <alignment vertical="top"/>
    </xf>
    <xf numFmtId="0" fontId="17" fillId="0" borderId="0" xfId="0" applyFont="1" applyAlignment="1">
      <alignment horizontal="left" vertical="top" wrapText="1" indent="1"/>
    </xf>
    <xf numFmtId="0" fontId="15" fillId="0" borderId="0" xfId="0" applyFont="1" applyAlignment="1">
      <alignment horizontal="left" vertical="center" indent="1"/>
    </xf>
    <xf numFmtId="164" fontId="15" fillId="6" borderId="0" xfId="13" applyNumberFormat="1" applyFont="1" applyFill="1" applyBorder="1" applyAlignment="1">
      <alignment horizontal="left" vertical="center" wrapText="1" indent="1"/>
    </xf>
    <xf numFmtId="164" fontId="15" fillId="0" borderId="0" xfId="12" applyFont="1" applyAlignment="1">
      <alignment horizontal="left" vertical="center" indent="1"/>
    </xf>
    <xf numFmtId="0" fontId="17" fillId="6" borderId="0" xfId="13" applyFont="1" applyFill="1" applyBorder="1" applyAlignment="1">
      <alignment horizontal="left" vertical="top" wrapText="1" indent="1"/>
    </xf>
    <xf numFmtId="0" fontId="16" fillId="6" borderId="7" xfId="14" applyFont="1" applyFill="1" applyBorder="1" applyAlignment="1">
      <alignment horizontal="center" vertical="center"/>
    </xf>
    <xf numFmtId="0" fontId="16" fillId="6" borderId="8" xfId="14" applyFont="1" applyFill="1" applyBorder="1" applyAlignment="1">
      <alignment horizontal="center" vertical="center"/>
    </xf>
    <xf numFmtId="0" fontId="16" fillId="0" borderId="5" xfId="16" applyFont="1" applyFill="1" applyBorder="1" applyAlignment="1">
      <alignment horizontal="center" vertical="center"/>
    </xf>
    <xf numFmtId="0" fontId="16" fillId="0" borderId="6" xfId="16" applyFont="1" applyFill="1" applyBorder="1" applyAlignment="1">
      <alignment horizontal="center" vertical="center"/>
    </xf>
    <xf numFmtId="0" fontId="18" fillId="0" borderId="0" xfId="0" applyFont="1">
      <alignment vertical="top"/>
    </xf>
    <xf numFmtId="164" fontId="15" fillId="7" borderId="0" xfId="13" applyNumberFormat="1" applyFont="1" applyFill="1" applyBorder="1" applyAlignment="1">
      <alignment horizontal="left" vertical="center" wrapText="1" indent="1"/>
    </xf>
    <xf numFmtId="0" fontId="17" fillId="7" borderId="0" xfId="13" applyFont="1" applyFill="1" applyBorder="1" applyAlignment="1">
      <alignment horizontal="left" vertical="top" wrapText="1" indent="1"/>
    </xf>
    <xf numFmtId="164" fontId="15" fillId="8" borderId="0" xfId="13" applyNumberFormat="1" applyFont="1" applyFill="1" applyBorder="1" applyAlignment="1">
      <alignment horizontal="left" vertical="center" wrapText="1" indent="1"/>
    </xf>
    <xf numFmtId="0" fontId="17" fillId="8" borderId="0" xfId="13" applyFont="1" applyFill="1" applyBorder="1" applyAlignment="1">
      <alignment horizontal="left" vertical="top" wrapText="1" indent="1"/>
    </xf>
    <xf numFmtId="0" fontId="23" fillId="0" borderId="4" xfId="2" applyFont="1" applyFill="1" applyBorder="1" applyAlignment="1">
      <alignment horizontal="left" vertical="top" indent="1"/>
    </xf>
    <xf numFmtId="0" fontId="24" fillId="0" borderId="9" xfId="2" applyFont="1" applyFill="1" applyBorder="1" applyAlignment="1">
      <alignment horizontal="left" vertical="top" indent="1"/>
    </xf>
    <xf numFmtId="0" fontId="26" fillId="0" borderId="10" xfId="2" applyFont="1" applyFill="1" applyBorder="1" applyAlignment="1">
      <alignment horizontal="left" vertical="top" indent="1"/>
    </xf>
    <xf numFmtId="0" fontId="27" fillId="0" borderId="0" xfId="0" applyFont="1">
      <alignment vertical="top"/>
    </xf>
    <xf numFmtId="0" fontId="13" fillId="0" borderId="0" xfId="2" applyFont="1" applyFill="1" applyBorder="1" applyAlignment="1">
      <alignment horizontal="center" vertical="center"/>
    </xf>
    <xf numFmtId="0" fontId="28" fillId="0" borderId="0" xfId="2" applyFont="1" applyFill="1" applyBorder="1" applyAlignment="1">
      <alignment horizontal="center" vertical="center" textRotation="45" wrapText="1"/>
    </xf>
    <xf numFmtId="0" fontId="28" fillId="0" borderId="0" xfId="2" applyFont="1" applyFill="1" applyBorder="1" applyAlignment="1">
      <alignment horizontal="center" vertical="center" wrapText="1"/>
    </xf>
    <xf numFmtId="0" fontId="29" fillId="0" borderId="0" xfId="2" applyFont="1" applyFill="1" applyBorder="1" applyAlignment="1">
      <alignment horizontal="center" vertical="center" wrapText="1"/>
    </xf>
    <xf numFmtId="0" fontId="13" fillId="0" borderId="11" xfId="0" applyFont="1" applyBorder="1">
      <alignment vertical="top"/>
    </xf>
    <xf numFmtId="0" fontId="24" fillId="0" borderId="11" xfId="2" applyFont="1" applyFill="1" applyBorder="1" applyAlignment="1">
      <alignment horizontal="left" vertical="top" indent="1"/>
    </xf>
    <xf numFmtId="0" fontId="15" fillId="0" borderId="11" xfId="0" applyFont="1" applyBorder="1" applyAlignment="1">
      <alignment horizontal="left" vertical="center" indent="1"/>
    </xf>
    <xf numFmtId="164" fontId="15" fillId="0" borderId="11" xfId="12" applyFont="1" applyBorder="1" applyAlignment="1">
      <alignment horizontal="left" vertical="center" indent="1"/>
    </xf>
    <xf numFmtId="0" fontId="17" fillId="0" borderId="11" xfId="0" applyFont="1" applyBorder="1" applyAlignment="1">
      <alignment horizontal="left" vertical="top" wrapText="1" indent="1"/>
    </xf>
    <xf numFmtId="164" fontId="15" fillId="7" borderId="11" xfId="13" applyNumberFormat="1" applyFont="1" applyFill="1" applyBorder="1" applyAlignment="1">
      <alignment horizontal="left" vertical="center" wrapText="1" indent="1"/>
    </xf>
    <xf numFmtId="0" fontId="17" fillId="7" borderId="11" xfId="13" applyFont="1" applyFill="1" applyBorder="1" applyAlignment="1">
      <alignment horizontal="left" vertical="top" wrapText="1" indent="1"/>
    </xf>
    <xf numFmtId="0" fontId="30" fillId="0" borderId="11" xfId="0" applyFont="1" applyBorder="1" applyAlignment="1">
      <alignment horizontal="left" vertical="top" wrapText="1" indent="1"/>
    </xf>
    <xf numFmtId="0" fontId="32" fillId="0" borderId="11" xfId="0" applyFont="1" applyBorder="1" applyAlignment="1">
      <alignment horizontal="left" vertical="top" wrapText="1" indent="1"/>
    </xf>
    <xf numFmtId="0" fontId="25" fillId="0" borderId="11" xfId="2" applyFont="1" applyFill="1" applyBorder="1" applyAlignment="1">
      <alignment horizontal="left" vertical="top" indent="1"/>
    </xf>
    <xf numFmtId="164" fontId="15" fillId="9" borderId="11" xfId="13" applyNumberFormat="1" applyFont="1" applyFill="1" applyBorder="1" applyAlignment="1">
      <alignment horizontal="left" vertical="center" wrapText="1" indent="1"/>
    </xf>
    <xf numFmtId="0" fontId="17" fillId="9" borderId="11" xfId="13" applyFont="1" applyFill="1" applyBorder="1" applyAlignment="1">
      <alignment horizontal="left" vertical="top" wrapText="1" indent="1"/>
    </xf>
    <xf numFmtId="0" fontId="31" fillId="9" borderId="11" xfId="13" applyFont="1" applyFill="1" applyBorder="1" applyAlignment="1">
      <alignment horizontal="left" vertical="top" wrapText="1" indent="1"/>
    </xf>
    <xf numFmtId="0" fontId="30" fillId="9" borderId="11" xfId="13" applyFont="1" applyFill="1" applyBorder="1" applyAlignment="1">
      <alignment horizontal="left" vertical="top" wrapText="1" indent="1"/>
    </xf>
    <xf numFmtId="0" fontId="30" fillId="8" borderId="0" xfId="13" applyFont="1" applyFill="1" applyBorder="1" applyAlignment="1">
      <alignment horizontal="left" vertical="top" wrapText="1" indent="1"/>
    </xf>
    <xf numFmtId="0" fontId="32" fillId="8" borderId="0" xfId="13" applyFont="1" applyFill="1" applyBorder="1" applyAlignment="1">
      <alignment horizontal="left" vertical="top" wrapText="1" indent="1"/>
    </xf>
    <xf numFmtId="0" fontId="26" fillId="0" borderId="11" xfId="2" applyFont="1" applyFill="1" applyBorder="1" applyAlignment="1">
      <alignment horizontal="left" vertical="top" indent="1"/>
    </xf>
    <xf numFmtId="164" fontId="15" fillId="8" borderId="11" xfId="13" applyNumberFormat="1" applyFont="1" applyFill="1" applyBorder="1" applyAlignment="1">
      <alignment horizontal="left" vertical="center" wrapText="1" indent="1"/>
    </xf>
    <xf numFmtId="0" fontId="17" fillId="8" borderId="11" xfId="13" applyFont="1" applyFill="1" applyBorder="1" applyAlignment="1">
      <alignment horizontal="left" vertical="top" wrapText="1" indent="1"/>
    </xf>
    <xf numFmtId="0" fontId="32" fillId="8" borderId="11" xfId="13" applyFont="1" applyFill="1" applyBorder="1" applyAlignment="1">
      <alignment horizontal="left" vertical="top" wrapText="1" indent="1"/>
    </xf>
    <xf numFmtId="0" fontId="30" fillId="8" borderId="11" xfId="13" applyFont="1" applyFill="1" applyBorder="1" applyAlignment="1">
      <alignment horizontal="left" vertical="top" wrapText="1" indent="1"/>
    </xf>
    <xf numFmtId="0" fontId="23" fillId="0" borderId="11" xfId="2" applyFont="1" applyFill="1" applyBorder="1" applyAlignment="1">
      <alignment horizontal="left" vertical="top" indent="1"/>
    </xf>
    <xf numFmtId="164" fontId="15" fillId="6" borderId="11" xfId="13" applyNumberFormat="1" applyFont="1" applyFill="1" applyBorder="1" applyAlignment="1">
      <alignment horizontal="left" vertical="center" wrapText="1" indent="1"/>
    </xf>
    <xf numFmtId="0" fontId="17" fillId="6" borderId="11" xfId="13" applyFont="1" applyFill="1" applyBorder="1" applyAlignment="1">
      <alignment horizontal="left" vertical="top" wrapText="1" indent="1"/>
    </xf>
    <xf numFmtId="0" fontId="32" fillId="6" borderId="11" xfId="13" applyFont="1" applyFill="1" applyBorder="1" applyAlignment="1">
      <alignment horizontal="left" vertical="top" wrapText="1" indent="1"/>
    </xf>
    <xf numFmtId="0" fontId="30" fillId="6" borderId="11" xfId="13" applyFont="1" applyFill="1" applyBorder="1" applyAlignment="1">
      <alignment horizontal="left" vertical="top" wrapText="1" indent="1"/>
    </xf>
    <xf numFmtId="0" fontId="33" fillId="0" borderId="11" xfId="0" applyFont="1" applyBorder="1" applyAlignment="1">
      <alignment horizontal="left" vertical="top" wrapText="1" indent="1"/>
    </xf>
    <xf numFmtId="0" fontId="22" fillId="0" borderId="0" xfId="5" applyFont="1" applyFill="1" applyBorder="1">
      <alignment vertical="center"/>
    </xf>
    <xf numFmtId="0" fontId="13" fillId="9" borderId="11" xfId="11" applyFont="1" applyFill="1" applyBorder="1" applyAlignment="1">
      <alignment horizontal="left" vertical="center" wrapText="1" indent="1"/>
    </xf>
    <xf numFmtId="0" fontId="17" fillId="9" borderId="11" xfId="11" applyFont="1" applyFill="1" applyBorder="1">
      <alignment horizontal="left" vertical="top" wrapText="1" indent="1"/>
    </xf>
    <xf numFmtId="0" fontId="13" fillId="0" borderId="0" xfId="0" applyFont="1" applyAlignment="1">
      <alignment horizontal="center" vertical="top"/>
    </xf>
    <xf numFmtId="0" fontId="20" fillId="0" borderId="0" xfId="5" applyFont="1" applyFill="1" applyBorder="1">
      <alignment vertical="center"/>
    </xf>
    <xf numFmtId="0" fontId="13" fillId="6" borderId="0" xfId="11" applyFont="1" applyFill="1" applyBorder="1" applyAlignment="1">
      <alignment horizontal="left" vertical="center" wrapText="1" indent="1"/>
    </xf>
    <xf numFmtId="0" fontId="17" fillId="6" borderId="0" xfId="11" applyFont="1" applyFill="1" applyBorder="1">
      <alignment horizontal="left" vertical="top" wrapText="1" indent="1"/>
    </xf>
    <xf numFmtId="0" fontId="12" fillId="0" borderId="4" xfId="15" applyFont="1" applyFill="1" applyBorder="1" applyAlignment="1">
      <alignment horizontal="center" vertical="top"/>
    </xf>
    <xf numFmtId="0" fontId="19" fillId="0" borderId="0" xfId="5" applyFont="1" applyFill="1" applyBorder="1">
      <alignment vertical="center"/>
    </xf>
    <xf numFmtId="0" fontId="13" fillId="7" borderId="0" xfId="11" applyFont="1" applyFill="1" applyBorder="1" applyAlignment="1">
      <alignment horizontal="left" vertical="center" wrapText="1" indent="1"/>
    </xf>
    <xf numFmtId="0" fontId="17" fillId="7" borderId="0" xfId="11" applyFont="1" applyFill="1" applyBorder="1">
      <alignment horizontal="left" vertical="top" wrapText="1" indent="1"/>
    </xf>
    <xf numFmtId="0" fontId="13" fillId="7" borderId="11" xfId="11" applyFont="1" applyFill="1" applyBorder="1" applyAlignment="1">
      <alignment horizontal="left" vertical="center" wrapText="1" indent="1"/>
    </xf>
    <xf numFmtId="0" fontId="17" fillId="7" borderId="11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8" borderId="11" xfId="11" applyFont="1" applyFill="1" applyBorder="1" applyAlignment="1">
      <alignment horizontal="left" vertical="center" wrapText="1" indent="1"/>
    </xf>
    <xf numFmtId="0" fontId="17" fillId="8" borderId="11" xfId="11" applyFont="1" applyFill="1" applyBorder="1">
      <alignment horizontal="left" vertical="top" wrapText="1" indent="1"/>
    </xf>
    <xf numFmtId="0" fontId="13" fillId="8" borderId="0" xfId="11" applyFont="1" applyFill="1" applyBorder="1" applyAlignment="1">
      <alignment horizontal="left" vertical="center" wrapText="1" indent="1"/>
    </xf>
    <xf numFmtId="0" fontId="17" fillId="8" borderId="0" xfId="11" applyFont="1" applyFill="1" applyBorder="1">
      <alignment horizontal="left" vertical="top" wrapText="1" indent="1"/>
    </xf>
    <xf numFmtId="0" fontId="13" fillId="6" borderId="11" xfId="11" applyFont="1" applyFill="1" applyBorder="1" applyAlignment="1">
      <alignment horizontal="left" vertical="center" wrapText="1" indent="1"/>
    </xf>
    <xf numFmtId="0" fontId="17" fillId="6" borderId="11" xfId="11" applyFont="1" applyFill="1" applyBorder="1">
      <alignment horizontal="left" vertical="top" wrapText="1" indent="1"/>
    </xf>
  </cellXfs>
  <cellStyles count="17">
    <cellStyle name="40% - Accent1" xfId="1" builtinId="31" customBuiltin="1"/>
    <cellStyle name="Accent1" xfId="3" builtinId="29" customBuiltin="1"/>
    <cellStyle name="Accent5" xfId="4" builtinId="45" customBuiltin="1"/>
    <cellStyle name="Banded" xfId="13" xr:uid="{00000000-0005-0000-0000-000003000000}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y" xfId="12" xr:uid="{00000000-0005-0000-0000-000008000000}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Normal" xfId="0" builtinId="0" customBuiltin="1"/>
    <cellStyle name="Percent" xfId="10" builtinId="5" customBuiltin="1"/>
    <cellStyle name="Settings Entry" xfId="14" xr:uid="{00000000-0005-0000-0000-00000F000000}"/>
    <cellStyle name="Title" xfId="5" builtinId="1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9</xdr:col>
      <xdr:colOff>28575</xdr:colOff>
      <xdr:row>1</xdr:row>
      <xdr:rowOff>1143000</xdr:rowOff>
    </xdr:to>
    <xdr:pic>
      <xdr:nvPicPr>
        <xdr:cNvPr id="3" name="Picture 2" descr="Buildings and a tree on a Winter" title="Header Winte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86400" y="114300"/>
          <a:ext cx="4152900" cy="1143000"/>
        </a:xfrm>
        <a:prstGeom prst="rect">
          <a:avLst/>
        </a:prstGeom>
      </xdr:spPr>
    </xdr:pic>
    <xdr:clientData/>
  </xdr:twoCellAnchor>
  <xdr:oneCellAnchor>
    <xdr:from>
      <xdr:col>1</xdr:col>
      <xdr:colOff>1309000</xdr:colOff>
      <xdr:row>0</xdr:row>
      <xdr:rowOff>0</xdr:rowOff>
    </xdr:from>
    <xdr:ext cx="5954515" cy="364202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A054466-2B3C-1B49-A34E-212474A46B8B}"/>
            </a:ext>
          </a:extLst>
        </xdr:cNvPr>
        <xdr:cNvSpPr/>
      </xdr:nvSpPr>
      <xdr:spPr>
        <a:xfrm>
          <a:off x="1461400" y="0"/>
          <a:ext cx="5954515" cy="36420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5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LAWRENCE UNIFIED</a:t>
          </a:r>
          <a:r>
            <a:rPr lang="en-US" sz="18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5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 GENERATIONS COMMITTEE </a:t>
          </a:r>
          <a:endParaRPr lang="en-US" sz="1800" b="1" cap="none" spc="0">
            <a:ln w="9525">
              <a:solidFill>
                <a:schemeClr val="bg1"/>
              </a:solidFill>
              <a:prstDash val="solid"/>
            </a:ln>
            <a:solidFill>
              <a:schemeClr val="accent5">
                <a:lumMod val="50000"/>
              </a:schemeClr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347359</xdr:colOff>
      <xdr:row>0</xdr:row>
      <xdr:rowOff>0</xdr:rowOff>
    </xdr:from>
    <xdr:ext cx="7877798" cy="454804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DC7F65BB-A1EE-4988-A8A0-B70534A21A7C}"/>
            </a:ext>
          </a:extLst>
        </xdr:cNvPr>
        <xdr:cNvSpPr/>
      </xdr:nvSpPr>
      <xdr:spPr>
        <a:xfrm>
          <a:off x="499759" y="0"/>
          <a:ext cx="7877798" cy="4548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2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LAWRENCE UNIFIED</a:t>
          </a:r>
          <a:r>
            <a:rPr lang="en-US" sz="24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2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 GENERATIONS COMMITTEE </a:t>
          </a:r>
          <a:endParaRPr lang="en-US" sz="2400" b="1" cap="none" spc="0">
            <a:ln w="9525">
              <a:solidFill>
                <a:schemeClr val="bg1"/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347359</xdr:colOff>
      <xdr:row>0</xdr:row>
      <xdr:rowOff>0</xdr:rowOff>
    </xdr:from>
    <xdr:ext cx="7877798" cy="454804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81EAAF40-9B33-4BC3-8DF7-094109AE761D}"/>
            </a:ext>
          </a:extLst>
        </xdr:cNvPr>
        <xdr:cNvSpPr/>
      </xdr:nvSpPr>
      <xdr:spPr>
        <a:xfrm>
          <a:off x="499759" y="0"/>
          <a:ext cx="7877798" cy="4548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2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LAWRENCE UNIFIED</a:t>
          </a:r>
          <a:r>
            <a:rPr lang="en-US" sz="24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2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 GENERATIONS COMMITTEE </a:t>
          </a:r>
          <a:endParaRPr lang="en-US" sz="2400" b="1" cap="none" spc="0">
            <a:ln w="9525">
              <a:solidFill>
                <a:schemeClr val="bg1"/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347359</xdr:colOff>
      <xdr:row>0</xdr:row>
      <xdr:rowOff>0</xdr:rowOff>
    </xdr:from>
    <xdr:ext cx="7877798" cy="454804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FD9669AA-149B-4D03-96E2-D26FC274FBB2}"/>
            </a:ext>
          </a:extLst>
        </xdr:cNvPr>
        <xdr:cNvSpPr/>
      </xdr:nvSpPr>
      <xdr:spPr>
        <a:xfrm>
          <a:off x="499759" y="0"/>
          <a:ext cx="7877798" cy="4548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5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LAWRENCE UNIFIED</a:t>
          </a:r>
          <a:r>
            <a:rPr lang="en-US" sz="24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5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 GENERATIONS COMMITTEE </a:t>
          </a:r>
          <a:endParaRPr lang="en-US" sz="2400" b="1" cap="none" spc="0">
            <a:ln w="9525">
              <a:solidFill>
                <a:schemeClr val="bg1"/>
              </a:solidFill>
              <a:prstDash val="solid"/>
            </a:ln>
            <a:solidFill>
              <a:schemeClr val="accent5">
                <a:lumMod val="50000"/>
              </a:schemeClr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9</xdr:col>
      <xdr:colOff>28575</xdr:colOff>
      <xdr:row>1</xdr:row>
      <xdr:rowOff>1143000</xdr:rowOff>
    </xdr:to>
    <xdr:pic>
      <xdr:nvPicPr>
        <xdr:cNvPr id="2" name="Picture 1" descr="Buildings and a tree on a Winter" title="Header Winter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86400" y="114300"/>
          <a:ext cx="4152900" cy="1143000"/>
        </a:xfrm>
        <a:prstGeom prst="rect">
          <a:avLst/>
        </a:prstGeom>
      </xdr:spPr>
    </xdr:pic>
    <xdr:clientData/>
  </xdr:twoCellAnchor>
  <xdr:oneCellAnchor>
    <xdr:from>
      <xdr:col>1</xdr:col>
      <xdr:colOff>1309000</xdr:colOff>
      <xdr:row>0</xdr:row>
      <xdr:rowOff>0</xdr:rowOff>
    </xdr:from>
    <xdr:ext cx="5954515" cy="364202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D39055F-FD13-4C29-A868-ECE3480241B4}"/>
            </a:ext>
          </a:extLst>
        </xdr:cNvPr>
        <xdr:cNvSpPr/>
      </xdr:nvSpPr>
      <xdr:spPr>
        <a:xfrm>
          <a:off x="1461400" y="0"/>
          <a:ext cx="5954515" cy="36420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5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LAWRENCE UNIFIED</a:t>
          </a:r>
          <a:r>
            <a:rPr lang="en-US" sz="18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5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 GENERATIONS COMMITTEE </a:t>
          </a:r>
          <a:endParaRPr lang="en-US" sz="1800" b="1" cap="none" spc="0">
            <a:ln w="9525">
              <a:solidFill>
                <a:schemeClr val="bg1"/>
              </a:solidFill>
              <a:prstDash val="solid"/>
            </a:ln>
            <a:solidFill>
              <a:schemeClr val="accent5">
                <a:lumMod val="50000"/>
              </a:schemeClr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9</xdr:col>
      <xdr:colOff>28575</xdr:colOff>
      <xdr:row>1</xdr:row>
      <xdr:rowOff>1143000</xdr:rowOff>
    </xdr:to>
    <xdr:pic>
      <xdr:nvPicPr>
        <xdr:cNvPr id="3" name="Picture 2" descr="Buildings and a tree on a Spring" title="Header Spri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86400" y="114300"/>
          <a:ext cx="4152900" cy="1143000"/>
        </a:xfrm>
        <a:prstGeom prst="rect">
          <a:avLst/>
        </a:prstGeom>
      </xdr:spPr>
    </xdr:pic>
    <xdr:clientData/>
  </xdr:twoCellAnchor>
  <xdr:oneCellAnchor>
    <xdr:from>
      <xdr:col>1</xdr:col>
      <xdr:colOff>1309000</xdr:colOff>
      <xdr:row>0</xdr:row>
      <xdr:rowOff>0</xdr:rowOff>
    </xdr:from>
    <xdr:ext cx="5954515" cy="364202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EB30BEC-274A-4A90-B967-66FCE9B8087A}"/>
            </a:ext>
          </a:extLst>
        </xdr:cNvPr>
        <xdr:cNvSpPr/>
      </xdr:nvSpPr>
      <xdr:spPr>
        <a:xfrm>
          <a:off x="1461400" y="0"/>
          <a:ext cx="5954515" cy="36420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6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LAWRENCE UNIFIED</a:t>
          </a:r>
          <a:r>
            <a:rPr lang="en-US" sz="18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6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 GENERATIONS COMMITTEE </a:t>
          </a:r>
          <a:endParaRPr lang="en-US" sz="1800" b="1" cap="none" spc="0">
            <a:ln w="9525">
              <a:solidFill>
                <a:schemeClr val="bg1"/>
              </a:solidFill>
              <a:prstDash val="solid"/>
            </a:ln>
            <a:solidFill>
              <a:schemeClr val="accent6">
                <a:lumMod val="50000"/>
              </a:schemeClr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347359</xdr:colOff>
      <xdr:row>0</xdr:row>
      <xdr:rowOff>0</xdr:rowOff>
    </xdr:from>
    <xdr:ext cx="7877798" cy="454804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53C16E21-28AE-4B03-82D0-0C2944238478}"/>
            </a:ext>
          </a:extLst>
        </xdr:cNvPr>
        <xdr:cNvSpPr/>
      </xdr:nvSpPr>
      <xdr:spPr>
        <a:xfrm>
          <a:off x="499759" y="0"/>
          <a:ext cx="7877798" cy="4548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6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LAWRENCE UNIFIED</a:t>
          </a:r>
          <a:r>
            <a:rPr lang="en-US" sz="24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6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 GENERATIONS COMMITTEE </a:t>
          </a:r>
          <a:endParaRPr lang="en-US" sz="2400" b="1" cap="none" spc="0">
            <a:ln w="9525">
              <a:solidFill>
                <a:schemeClr val="bg1"/>
              </a:solidFill>
              <a:prstDash val="solid"/>
            </a:ln>
            <a:solidFill>
              <a:schemeClr val="accent6">
                <a:lumMod val="50000"/>
              </a:schemeClr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347359</xdr:colOff>
      <xdr:row>0</xdr:row>
      <xdr:rowOff>0</xdr:rowOff>
    </xdr:from>
    <xdr:ext cx="7877798" cy="454804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D5F58910-52D5-4C95-BD1A-EA2F3B9A0788}"/>
            </a:ext>
          </a:extLst>
        </xdr:cNvPr>
        <xdr:cNvSpPr/>
      </xdr:nvSpPr>
      <xdr:spPr>
        <a:xfrm>
          <a:off x="499759" y="0"/>
          <a:ext cx="7877798" cy="4548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6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LAWRENCE UNIFIED</a:t>
          </a:r>
          <a:r>
            <a:rPr lang="en-US" sz="24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6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 GENERATIONS COMMITTEE </a:t>
          </a:r>
          <a:endParaRPr lang="en-US" sz="2400" b="1" cap="none" spc="0">
            <a:ln w="9525">
              <a:solidFill>
                <a:schemeClr val="bg1"/>
              </a:solidFill>
              <a:prstDash val="solid"/>
            </a:ln>
            <a:solidFill>
              <a:schemeClr val="accent6">
                <a:lumMod val="50000"/>
              </a:schemeClr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347359</xdr:colOff>
      <xdr:row>0</xdr:row>
      <xdr:rowOff>0</xdr:rowOff>
    </xdr:from>
    <xdr:ext cx="7877798" cy="454804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5048C199-AE95-4901-9CC5-CB24C16CBEFA}"/>
            </a:ext>
          </a:extLst>
        </xdr:cNvPr>
        <xdr:cNvSpPr/>
      </xdr:nvSpPr>
      <xdr:spPr>
        <a:xfrm>
          <a:off x="499759" y="0"/>
          <a:ext cx="7877798" cy="4548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4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LAWRENCE UNIFIED</a:t>
          </a:r>
          <a:r>
            <a:rPr lang="en-US" sz="24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4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 GENERATIONS COMMITTEE </a:t>
          </a:r>
          <a:endParaRPr lang="en-US" sz="2400" b="1" cap="none" spc="0">
            <a:ln w="9525">
              <a:solidFill>
                <a:schemeClr val="bg1"/>
              </a:solidFill>
              <a:prstDash val="solid"/>
            </a:ln>
            <a:solidFill>
              <a:schemeClr val="accent4">
                <a:lumMod val="50000"/>
              </a:schemeClr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347359</xdr:colOff>
      <xdr:row>0</xdr:row>
      <xdr:rowOff>0</xdr:rowOff>
    </xdr:from>
    <xdr:ext cx="7877798" cy="4548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8B48C1AE-59D9-41AC-81E0-EBB790EAE543}"/>
            </a:ext>
          </a:extLst>
        </xdr:cNvPr>
        <xdr:cNvSpPr/>
      </xdr:nvSpPr>
      <xdr:spPr>
        <a:xfrm>
          <a:off x="499759" y="0"/>
          <a:ext cx="7877798" cy="4548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4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LAWRENCE UNIFIED</a:t>
          </a:r>
          <a:r>
            <a:rPr lang="en-US" sz="24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4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 GENERATIONS COMMITTEE </a:t>
          </a:r>
          <a:endParaRPr lang="en-US" sz="2400" b="1" cap="none" spc="0">
            <a:ln w="9525">
              <a:solidFill>
                <a:schemeClr val="bg1"/>
              </a:solidFill>
              <a:prstDash val="solid"/>
            </a:ln>
            <a:solidFill>
              <a:schemeClr val="accent4">
                <a:lumMod val="50000"/>
              </a:schemeClr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347359</xdr:colOff>
      <xdr:row>0</xdr:row>
      <xdr:rowOff>0</xdr:rowOff>
    </xdr:from>
    <xdr:ext cx="7877798" cy="454804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2EFBA155-E4F9-4126-BCF0-C4C2E2DC158E}"/>
            </a:ext>
          </a:extLst>
        </xdr:cNvPr>
        <xdr:cNvSpPr/>
      </xdr:nvSpPr>
      <xdr:spPr>
        <a:xfrm>
          <a:off x="499759" y="0"/>
          <a:ext cx="7877798" cy="4548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4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LAWRENCE UNIFIED</a:t>
          </a:r>
          <a:r>
            <a:rPr lang="en-US" sz="24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4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 GENERATIONS COMMITTEE </a:t>
          </a:r>
          <a:endParaRPr lang="en-US" sz="2400" b="1" cap="none" spc="0">
            <a:ln w="9525">
              <a:solidFill>
                <a:schemeClr val="bg1"/>
              </a:solidFill>
              <a:prstDash val="solid"/>
            </a:ln>
            <a:solidFill>
              <a:schemeClr val="accent4">
                <a:lumMod val="50000"/>
              </a:schemeClr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1309000</xdr:colOff>
      <xdr:row>0</xdr:row>
      <xdr:rowOff>0</xdr:rowOff>
    </xdr:from>
    <xdr:ext cx="5954515" cy="364202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9B31F22-7774-4842-863E-032F029E1596}"/>
            </a:ext>
          </a:extLst>
        </xdr:cNvPr>
        <xdr:cNvSpPr/>
      </xdr:nvSpPr>
      <xdr:spPr>
        <a:xfrm>
          <a:off x="1461400" y="0"/>
          <a:ext cx="5954515" cy="36420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2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LAWRENCE UNIFIED</a:t>
          </a:r>
          <a:r>
            <a:rPr lang="en-US" sz="18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2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 GENERATIONS COMMITTEE </a:t>
          </a:r>
          <a:endParaRPr lang="en-US" sz="1800" b="1" cap="none" spc="0">
            <a:ln w="9525">
              <a:solidFill>
                <a:schemeClr val="bg1"/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</a:endParaRPr>
        </a:p>
      </xdr:txBody>
    </xdr:sp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5">
      <a:majorFont>
        <a:latin typeface="Cambria"/>
        <a:ea typeface=""/>
        <a:cs typeface=""/>
      </a:majorFont>
      <a:minorFont>
        <a:latin typeface="Lucida Br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zoomScaleNormal="100" workbookViewId="0">
      <selection activeCell="B2" sqref="B2:D2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0" width="8.77734375" style="1" customWidth="1"/>
    <col min="11" max="12" width="12.44140625" style="1" customWidth="1"/>
    <col min="13" max="13" width="1.77734375" style="1" customWidth="1"/>
    <col min="14" max="16384" width="8.88671875" style="1"/>
  </cols>
  <sheetData>
    <row r="1" spans="1:12" ht="30" customHeight="1" x14ac:dyDescent="0.2">
      <c r="B1" s="57"/>
      <c r="C1" s="57"/>
      <c r="D1" s="57"/>
      <c r="I1" s="1" t="s">
        <v>2</v>
      </c>
    </row>
    <row r="2" spans="1:12" ht="100.5" customHeight="1" x14ac:dyDescent="0.2">
      <c r="B2" s="58" t="str">
        <f ca="1">"January "&amp;CalendarYear</f>
        <v>January 2026</v>
      </c>
      <c r="C2" s="58"/>
      <c r="D2" s="58"/>
      <c r="E2" s="2" t="e" vm="1">
        <v>#VALUE!</v>
      </c>
      <c r="F2" s="2"/>
      <c r="G2" s="2"/>
      <c r="H2" s="3"/>
      <c r="K2" s="22" t="s">
        <v>7</v>
      </c>
    </row>
    <row r="3" spans="1:12" s="4" customFormat="1" ht="19.5" customHeight="1" thickBot="1" x14ac:dyDescent="0.25">
      <c r="A3" s="1"/>
      <c r="B3" s="19" t="str">
        <f>WeekStart</f>
        <v>Sunday</v>
      </c>
      <c r="C3" s="19" t="str">
        <f t="shared" ref="C3:H3" ca="1" si="0">TEXT(C4,"dddd")</f>
        <v>Monday</v>
      </c>
      <c r="D3" s="19" t="str">
        <f t="shared" ca="1" si="0"/>
        <v>Tuesday</v>
      </c>
      <c r="E3" s="19" t="str">
        <f t="shared" ca="1" si="0"/>
        <v>Wednesday</v>
      </c>
      <c r="F3" s="19" t="str">
        <f t="shared" ca="1" si="0"/>
        <v>Thursday</v>
      </c>
      <c r="G3" s="19" t="str">
        <f t="shared" ca="1" si="0"/>
        <v>Friday</v>
      </c>
      <c r="H3" s="19" t="str">
        <f t="shared" ca="1" si="0"/>
        <v>Saturday</v>
      </c>
      <c r="K3" s="61" t="s">
        <v>3</v>
      </c>
      <c r="L3" s="61"/>
    </row>
    <row r="4" spans="1:12" s="6" customFormat="1" ht="19.5" customHeight="1" x14ac:dyDescent="0.2">
      <c r="B4" s="8">
        <f t="array" aca="1" ref="B4:H4" ca="1">DaysAndWeeks+DATE(CalendarYear,1,1)-WEEKDAY(DATE(CalendarYear,1,1),(WeekStart="Monday")+1)+1</f>
        <v>46019</v>
      </c>
      <c r="C4" s="8">
        <f ca="1"/>
        <v>46020</v>
      </c>
      <c r="D4" s="8">
        <f ca="1"/>
        <v>46021</v>
      </c>
      <c r="E4" s="8">
        <f ca="1"/>
        <v>46022</v>
      </c>
      <c r="F4" s="8">
        <f ca="1"/>
        <v>46023</v>
      </c>
      <c r="G4" s="8">
        <f ca="1"/>
        <v>46024</v>
      </c>
      <c r="H4" s="8">
        <f ca="1"/>
        <v>46025</v>
      </c>
      <c r="K4" s="12" t="s">
        <v>4</v>
      </c>
      <c r="L4" s="13" t="s">
        <v>5</v>
      </c>
    </row>
    <row r="5" spans="1:12" s="5" customFormat="1" ht="48" customHeight="1" x14ac:dyDescent="0.2">
      <c r="K5" s="10">
        <f ca="1">IF(MONTH(TODAY())=12,YEAR(TODAY())+1,YEAR(TODAY()))</f>
        <v>2026</v>
      </c>
      <c r="L5" s="11" t="s">
        <v>0</v>
      </c>
    </row>
    <row r="6" spans="1:12" s="6" customFormat="1" ht="19.5" customHeight="1" x14ac:dyDescent="0.2">
      <c r="B6" s="7">
        <f t="array" aca="1" ref="B6:H6" ca="1">DaysAndWeeks+DATE(CalendarYear,1,1)-WEEKDAY(DATE(CalendarYear,1,1),(WeekStart="Monday")+1)+8</f>
        <v>46026</v>
      </c>
      <c r="C6" s="7">
        <f ca="1"/>
        <v>46027</v>
      </c>
      <c r="D6" s="7">
        <f ca="1"/>
        <v>46028</v>
      </c>
      <c r="E6" s="7">
        <f ca="1"/>
        <v>46029</v>
      </c>
      <c r="F6" s="7">
        <f ca="1"/>
        <v>46030</v>
      </c>
      <c r="G6" s="7">
        <f ca="1"/>
        <v>46031</v>
      </c>
      <c r="H6" s="7">
        <f ca="1"/>
        <v>46032</v>
      </c>
    </row>
    <row r="7" spans="1:12" s="5" customFormat="1" ht="48" customHeight="1" x14ac:dyDescent="0.2">
      <c r="B7" s="9"/>
      <c r="C7" s="9"/>
      <c r="D7" s="9"/>
      <c r="E7" s="9"/>
      <c r="F7" s="9" t="str">
        <f>K2</f>
        <v>LUGC Monthly Meeting</v>
      </c>
      <c r="G7" s="9"/>
      <c r="H7" s="9"/>
    </row>
    <row r="8" spans="1:12" s="6" customFormat="1" ht="19.5" customHeight="1" x14ac:dyDescent="0.2">
      <c r="B8" s="8">
        <f t="array" aca="1" ref="B8:H8" ca="1">DaysAndWeeks+DATE(CalendarYear,1,1)-WEEKDAY(DATE(CalendarYear,1,1),(WeekStart="Monday")+1)+15</f>
        <v>46033</v>
      </c>
      <c r="C8" s="8">
        <f ca="1"/>
        <v>46034</v>
      </c>
      <c r="D8" s="8">
        <f ca="1"/>
        <v>46035</v>
      </c>
      <c r="E8" s="8">
        <f ca="1"/>
        <v>46036</v>
      </c>
      <c r="F8" s="8">
        <f ca="1"/>
        <v>46037</v>
      </c>
      <c r="G8" s="8">
        <f ca="1"/>
        <v>46038</v>
      </c>
      <c r="H8" s="8">
        <f ca="1"/>
        <v>46039</v>
      </c>
    </row>
    <row r="9" spans="1:12" s="5" customFormat="1" ht="48" customHeight="1" x14ac:dyDescent="0.2"/>
    <row r="10" spans="1:12" s="6" customFormat="1" ht="19.5" customHeight="1" x14ac:dyDescent="0.2">
      <c r="B10" s="7">
        <f t="array" aca="1" ref="B10:H10" ca="1">DaysAndWeeks+DATE(CalendarYear,1,1)-WEEKDAY(DATE(CalendarYear,1,1),(WeekStart="Monday")+1)+22</f>
        <v>46040</v>
      </c>
      <c r="C10" s="7">
        <f ca="1"/>
        <v>46041</v>
      </c>
      <c r="D10" s="7">
        <f ca="1"/>
        <v>46042</v>
      </c>
      <c r="E10" s="7">
        <f ca="1"/>
        <v>46043</v>
      </c>
      <c r="F10" s="7">
        <f ca="1"/>
        <v>46044</v>
      </c>
      <c r="G10" s="7">
        <f ca="1"/>
        <v>46045</v>
      </c>
      <c r="H10" s="7">
        <f ca="1"/>
        <v>46046</v>
      </c>
    </row>
    <row r="11" spans="1:12" s="5" customFormat="1" ht="48" customHeight="1" x14ac:dyDescent="0.2">
      <c r="B11" s="9"/>
      <c r="C11" s="9"/>
      <c r="D11" s="9"/>
      <c r="E11" s="9"/>
      <c r="F11" s="9"/>
      <c r="G11" s="9"/>
      <c r="H11" s="9"/>
    </row>
    <row r="12" spans="1:12" s="6" customFormat="1" ht="19.5" customHeight="1" x14ac:dyDescent="0.2">
      <c r="B12" s="8">
        <f t="array" aca="1" ref="B12:H12" ca="1">DaysAndWeeks+DATE(CalendarYear,1,1)-WEEKDAY(DATE(CalendarYear,1,1),(WeekStart="Monday")+1)+29</f>
        <v>46047</v>
      </c>
      <c r="C12" s="8">
        <f ca="1"/>
        <v>46048</v>
      </c>
      <c r="D12" s="8">
        <f ca="1"/>
        <v>46049</v>
      </c>
      <c r="E12" s="8">
        <f ca="1"/>
        <v>46050</v>
      </c>
      <c r="F12" s="8">
        <f ca="1"/>
        <v>46051</v>
      </c>
      <c r="G12" s="8">
        <f ca="1"/>
        <v>46052</v>
      </c>
      <c r="H12" s="8">
        <f ca="1"/>
        <v>46053</v>
      </c>
    </row>
    <row r="13" spans="1:12" s="5" customFormat="1" ht="48" customHeight="1" x14ac:dyDescent="0.2"/>
    <row r="14" spans="1:12" s="6" customFormat="1" ht="19.5" customHeight="1" x14ac:dyDescent="0.2">
      <c r="B14" s="7">
        <f t="array" aca="1" ref="B14:C14" ca="1">DaysAndWeeks+DATE(CalendarYear,1,1)-WEEKDAY(DATE(CalendarYear,1,1),(WeekStart="Monday")+1)+36</f>
        <v>46054</v>
      </c>
      <c r="C14" s="7">
        <f ca="1"/>
        <v>46055</v>
      </c>
      <c r="D14" s="59" t="s">
        <v>1</v>
      </c>
      <c r="E14" s="59"/>
      <c r="F14" s="59"/>
      <c r="G14" s="59"/>
      <c r="H14" s="59"/>
    </row>
    <row r="15" spans="1:12" s="5" customFormat="1" ht="48" customHeight="1" x14ac:dyDescent="0.2">
      <c r="B15" s="9"/>
      <c r="C15" s="9"/>
      <c r="D15" s="60"/>
      <c r="E15" s="60"/>
      <c r="F15" s="60"/>
      <c r="G15" s="60"/>
      <c r="H15" s="60"/>
    </row>
  </sheetData>
  <mergeCells count="5">
    <mergeCell ref="B2:D2"/>
    <mergeCell ref="D14:H14"/>
    <mergeCell ref="D15:H15"/>
    <mergeCell ref="K3:L3"/>
    <mergeCell ref="B1:D1"/>
  </mergeCells>
  <phoneticPr fontId="1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Select a day from the list. Select CANCEL, then press ALT+DOWN ARROW to pick day from the drop-down list" prompt="Select week start day in this cell. Press ALT+DOWN ARROW to open drop-down list, press DOWN ARROW then ENTER to make selection" sqref="L5" xr:uid="{00000000-0002-0000-0000-000000000000}">
      <formula1>"Sunday, Monday"</formula1>
    </dataValidation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00000000-0002-0000-0000-000001000000}"/>
    <dataValidation allowBlank="1" showInputMessage="1" showErrorMessage="1" prompt="Enter year in cell below" sqref="K4" xr:uid="{00000000-0002-0000-0000-000002000000}"/>
    <dataValidation allowBlank="1" showInputMessage="1" showErrorMessage="1" prompt="Select week start day in cell below" sqref="L4" xr:uid="{00000000-0002-0000-0000-000003000000}"/>
    <dataValidation allowBlank="1" showInputMessage="1" showErrorMessage="1" prompt="Enter year in this cell" sqref="K5" xr:uid="{00000000-0002-0000-0000-000004000000}"/>
    <dataValidation allowBlank="1" showInputMessage="1" showErrorMessage="1" prompt="This row contains weekday names for this calendar. This cell contains the starting day of the week. To change week start day, enter a new weekday in cell L5, in this worksheet." sqref="B3" xr:uid="{00000000-0002-0000-00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000-000006000000}"/>
    <dataValidation allowBlank="1" showInputMessage="1" showErrorMessage="1" prompt="The year in this cell is automatically updated based on the year entered in cell K5. Calendar below has dates for previous and next month with lighter font shade." sqref="B2:D2" xr:uid="{00000000-0002-0000-0000-000007000000}"/>
    <dataValidation allowBlank="1" showInputMessage="1" showErrorMessage="1" prompt="Automatically determined weekday" sqref="C3:H3" xr:uid="{00000000-0002-0000-0000-000008000000}"/>
    <dataValidation allowBlank="1" showInputMessage="1" showErrorMessage="1" prompt="This row &amp; rows 7, 9, 11, 13, &amp; 15 are cells for entering daily notes related to the calendar day in the cell above." sqref="B5" xr:uid="{00000000-0002-0000-0000-000009000000}"/>
    <dataValidation allowBlank="1" showInputMessage="1" prompt="Enter monthly Notes in this cell" sqref="D15:H15" xr:uid="{00000000-0002-0000-0000-00000A000000}"/>
    <dataValidation allowBlank="1" showInputMessage="1" prompt="Enter monthly Notes in cell below" sqref="D14:H14" xr:uid="{00000000-0002-0000-0000-00000B000000}"/>
    <dataValidation allowBlank="1" showInputMessage="1" showErrorMessage="1" prompt="Enter year and select calendar start day in cells below. These Calendar Settings cells will not print" sqref="K3" xr:uid="{00000000-0002-0000-0000-00000C000000}"/>
  </dataValidations>
  <printOptions horizontalCentered="1"/>
  <pageMargins left="0.25" right="0.25" top="0.5" bottom="0.5" header="0.3" footer="0.3"/>
  <pageSetup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workbookViewId="0">
      <selection activeCell="J11" sqref="J11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0" width="10.6640625" style="14" customWidth="1"/>
    <col min="11" max="16384" width="8.88671875" style="14"/>
  </cols>
  <sheetData>
    <row r="1" spans="1:9" s="1" customFormat="1" ht="30" customHeight="1" x14ac:dyDescent="0.2">
      <c r="B1" s="57"/>
      <c r="C1" s="57"/>
      <c r="D1" s="57"/>
      <c r="I1" s="1" t="s">
        <v>2</v>
      </c>
    </row>
    <row r="2" spans="1:9" s="1" customFormat="1" ht="100.5" customHeight="1" x14ac:dyDescent="0.2">
      <c r="B2" s="67" t="str">
        <f ca="1">"October "&amp;CalendarYear</f>
        <v>October 2026</v>
      </c>
      <c r="C2" s="67"/>
      <c r="D2" s="67"/>
      <c r="E2" s="2" t="e" vm="1">
        <v>#VALUE!</v>
      </c>
      <c r="F2" s="24"/>
      <c r="G2" s="26"/>
      <c r="H2" s="3"/>
    </row>
    <row r="3" spans="1:9" s="4" customFormat="1" ht="19.5" customHeight="1" x14ac:dyDescent="0.2">
      <c r="A3" s="1"/>
      <c r="B3" s="43" t="str">
        <f>WeekStart</f>
        <v>Sunday</v>
      </c>
      <c r="C3" s="43" t="str">
        <f t="shared" ref="C3:H3" ca="1" si="0">TEXT(C4,"dddd")</f>
        <v>Monday</v>
      </c>
      <c r="D3" s="43" t="str">
        <f t="shared" ca="1" si="0"/>
        <v>Tuesday</v>
      </c>
      <c r="E3" s="43" t="str">
        <f t="shared" ca="1" si="0"/>
        <v>Wednesday</v>
      </c>
      <c r="F3" s="43" t="str">
        <f t="shared" ca="1" si="0"/>
        <v>Thursday</v>
      </c>
      <c r="G3" s="43" t="str">
        <f t="shared" ca="1" si="0"/>
        <v>Friday</v>
      </c>
      <c r="H3" s="43" t="str">
        <f t="shared" ca="1" si="0"/>
        <v>Saturday</v>
      </c>
    </row>
    <row r="4" spans="1:9" s="6" customFormat="1" ht="19.5" customHeight="1" x14ac:dyDescent="0.2">
      <c r="B4" s="30">
        <f t="array" aca="1" ref="B4:H4" ca="1">DaysAndWeeks+DATE(CalendarYear,10,1)-WEEKDAY(DATE(CalendarYear,10,1),(WeekStart="Monday")+1)+1</f>
        <v>46292</v>
      </c>
      <c r="C4" s="30">
        <f ca="1"/>
        <v>46293</v>
      </c>
      <c r="D4" s="30">
        <f ca="1"/>
        <v>46294</v>
      </c>
      <c r="E4" s="30">
        <f ca="1"/>
        <v>46295</v>
      </c>
      <c r="F4" s="30">
        <f ca="1"/>
        <v>46296</v>
      </c>
      <c r="G4" s="30">
        <f ca="1"/>
        <v>46297</v>
      </c>
      <c r="H4" s="30">
        <f ca="1"/>
        <v>46298</v>
      </c>
    </row>
    <row r="5" spans="1:9" s="5" customFormat="1" ht="48" customHeight="1" x14ac:dyDescent="0.2">
      <c r="B5" s="31"/>
      <c r="C5" s="31"/>
      <c r="D5" s="31"/>
      <c r="E5" s="31"/>
      <c r="F5" s="31"/>
      <c r="G5" s="31"/>
      <c r="H5" s="31"/>
    </row>
    <row r="6" spans="1:9" s="6" customFormat="1" ht="19.5" customHeight="1" x14ac:dyDescent="0.2">
      <c r="B6" s="44">
        <f t="array" aca="1" ref="B6:H6" ca="1">DaysAndWeeks+DATE(CalendarYear,10,1)-WEEKDAY(DATE(CalendarYear,10,1),(WeekStart="Monday")+1)+8</f>
        <v>46299</v>
      </c>
      <c r="C6" s="44">
        <f ca="1"/>
        <v>46300</v>
      </c>
      <c r="D6" s="44">
        <f ca="1"/>
        <v>46301</v>
      </c>
      <c r="E6" s="44">
        <f ca="1"/>
        <v>46302</v>
      </c>
      <c r="F6" s="44">
        <f ca="1"/>
        <v>46303</v>
      </c>
      <c r="G6" s="44">
        <f ca="1"/>
        <v>46304</v>
      </c>
      <c r="H6" s="44">
        <f ca="1"/>
        <v>46305</v>
      </c>
    </row>
    <row r="7" spans="1:9" s="5" customFormat="1" ht="48" customHeight="1" x14ac:dyDescent="0.2">
      <c r="B7" s="45"/>
      <c r="C7" s="45"/>
      <c r="D7" s="45"/>
      <c r="E7" s="45"/>
      <c r="F7" s="47" t="s">
        <v>18</v>
      </c>
      <c r="G7" s="45"/>
      <c r="H7" s="45"/>
    </row>
    <row r="8" spans="1:9" s="6" customFormat="1" ht="19.5" customHeight="1" x14ac:dyDescent="0.2">
      <c r="B8" s="30">
        <f t="array" aca="1" ref="B8:H8" ca="1">DaysAndWeeks+DATE(CalendarYear,10,1)-WEEKDAY(DATE(CalendarYear,10,1),(WeekStart="Monday")+1)+15</f>
        <v>46306</v>
      </c>
      <c r="C8" s="30">
        <f ca="1"/>
        <v>46307</v>
      </c>
      <c r="D8" s="30">
        <f ca="1"/>
        <v>46308</v>
      </c>
      <c r="E8" s="30">
        <f ca="1"/>
        <v>46309</v>
      </c>
      <c r="F8" s="30">
        <f ca="1"/>
        <v>46310</v>
      </c>
      <c r="G8" s="30">
        <f ca="1"/>
        <v>46311</v>
      </c>
      <c r="H8" s="30">
        <f ca="1"/>
        <v>46312</v>
      </c>
    </row>
    <row r="9" spans="1:9" s="5" customFormat="1" ht="48" customHeight="1" x14ac:dyDescent="0.2">
      <c r="B9" s="31"/>
      <c r="C9" s="35" t="s">
        <v>13</v>
      </c>
      <c r="D9" s="31"/>
      <c r="E9" s="31"/>
      <c r="F9" s="31"/>
      <c r="G9" s="31"/>
      <c r="H9" s="31"/>
    </row>
    <row r="10" spans="1:9" s="6" customFormat="1" ht="19.5" customHeight="1" x14ac:dyDescent="0.2">
      <c r="B10" s="44">
        <f t="array" aca="1" ref="B10:H10" ca="1">DaysAndWeeks+DATE(CalendarYear,10,1)-WEEKDAY(DATE(CalendarYear,10,1),(WeekStart="Monday")+1)+22</f>
        <v>46313</v>
      </c>
      <c r="C10" s="44">
        <f ca="1"/>
        <v>46314</v>
      </c>
      <c r="D10" s="44">
        <f ca="1"/>
        <v>46315</v>
      </c>
      <c r="E10" s="44">
        <f ca="1"/>
        <v>46316</v>
      </c>
      <c r="F10" s="44">
        <f ca="1"/>
        <v>46317</v>
      </c>
      <c r="G10" s="44">
        <f ca="1"/>
        <v>46318</v>
      </c>
      <c r="H10" s="44">
        <f ca="1"/>
        <v>46319</v>
      </c>
    </row>
    <row r="11" spans="1:9" s="5" customFormat="1" ht="48" customHeight="1" x14ac:dyDescent="0.2">
      <c r="B11" s="45"/>
      <c r="C11" s="45"/>
      <c r="D11" s="45"/>
      <c r="E11" s="45"/>
      <c r="F11" s="45"/>
      <c r="G11" s="45"/>
      <c r="H11" s="45"/>
    </row>
    <row r="12" spans="1:9" s="6" customFormat="1" ht="19.5" customHeight="1" x14ac:dyDescent="0.2">
      <c r="B12" s="30">
        <f t="array" aca="1" ref="B12:H12" ca="1">DaysAndWeeks+DATE(CalendarYear,10,1)-WEEKDAY(DATE(CalendarYear,10,1),(WeekStart="Monday")+1)+29</f>
        <v>46320</v>
      </c>
      <c r="C12" s="30">
        <f ca="1"/>
        <v>46321</v>
      </c>
      <c r="D12" s="30">
        <f ca="1"/>
        <v>46322</v>
      </c>
      <c r="E12" s="30">
        <f ca="1"/>
        <v>46323</v>
      </c>
      <c r="F12" s="30">
        <f ca="1"/>
        <v>46324</v>
      </c>
      <c r="G12" s="30">
        <f ca="1"/>
        <v>46325</v>
      </c>
      <c r="H12" s="30">
        <f ca="1"/>
        <v>46326</v>
      </c>
    </row>
    <row r="13" spans="1:9" s="5" customFormat="1" ht="48" customHeight="1" x14ac:dyDescent="0.2">
      <c r="B13" s="31"/>
      <c r="C13" s="31"/>
      <c r="D13" s="31"/>
      <c r="E13" s="31"/>
      <c r="F13" s="31"/>
      <c r="G13" s="31"/>
      <c r="H13" s="31"/>
    </row>
    <row r="14" spans="1:9" s="6" customFormat="1" ht="19.5" customHeight="1" x14ac:dyDescent="0.2">
      <c r="B14" s="44">
        <f t="array" aca="1" ref="B14:C14" ca="1">DaysAndWeeks+DATE(CalendarYear,10,1)-WEEKDAY(DATE(CalendarYear,10,1),(WeekStart="Monday")+1)+36</f>
        <v>46327</v>
      </c>
      <c r="C14" s="44">
        <f ca="1"/>
        <v>46328</v>
      </c>
      <c r="D14" s="68" t="s">
        <v>1</v>
      </c>
      <c r="E14" s="68"/>
      <c r="F14" s="68"/>
      <c r="G14" s="68"/>
      <c r="H14" s="68"/>
    </row>
    <row r="15" spans="1:9" s="5" customFormat="1" ht="48" customHeight="1" x14ac:dyDescent="0.2">
      <c r="B15" s="45"/>
      <c r="C15" s="45"/>
      <c r="D15" s="69"/>
      <c r="E15" s="69"/>
      <c r="F15" s="69"/>
      <c r="G15" s="69"/>
      <c r="H15" s="69"/>
    </row>
  </sheetData>
  <mergeCells count="4">
    <mergeCell ref="B2:D2"/>
    <mergeCell ref="D14:H14"/>
    <mergeCell ref="D15:H15"/>
    <mergeCell ref="B1:D1"/>
  </mergeCells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9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9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900-000003000000}"/>
    <dataValidation allowBlank="1" showInputMessage="1" prompt="Enter monthly Notes in cell below" sqref="D14:H14" xr:uid="{00000000-0002-0000-0900-000004000000}"/>
    <dataValidation allowBlank="1" showInputMessage="1" prompt="Enter monthly Notes in this cell" sqref="D15:H15" xr:uid="{00000000-0002-0000-0900-000005000000}"/>
    <dataValidation allowBlank="1" showInputMessage="1" showErrorMessage="1" prompt="This row &amp; rows 7, 9, 11, 13, &amp; 15 are cells for entering daily notes related to the calendar day in the cell above." sqref="B5" xr:uid="{00000000-0002-0000-09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900-000007000000}"/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9088B22E-462E-4392-A47A-913C1A4C0D53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topLeftCell="A7" workbookViewId="0">
      <selection activeCell="J11" sqref="J11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0" width="10.6640625" style="14" customWidth="1"/>
    <col min="11" max="16384" width="8.88671875" style="14"/>
  </cols>
  <sheetData>
    <row r="1" spans="1:9" s="1" customFormat="1" ht="30" customHeight="1" x14ac:dyDescent="0.2">
      <c r="B1" s="57"/>
      <c r="C1" s="57"/>
      <c r="D1" s="57"/>
      <c r="I1" s="1" t="s">
        <v>2</v>
      </c>
    </row>
    <row r="2" spans="1:9" s="1" customFormat="1" ht="100.5" customHeight="1" x14ac:dyDescent="0.2">
      <c r="B2" s="67" t="str">
        <f ca="1">"November "&amp;CalendarYear</f>
        <v>November 2026</v>
      </c>
      <c r="C2" s="67"/>
      <c r="D2" s="67"/>
      <c r="E2" s="2" t="e" vm="1">
        <v>#VALUE!</v>
      </c>
      <c r="F2" s="24"/>
      <c r="G2" s="26"/>
      <c r="H2" s="3"/>
    </row>
    <row r="3" spans="1:9" s="4" customFormat="1" ht="19.5" customHeight="1" thickBot="1" x14ac:dyDescent="0.25">
      <c r="A3" s="1"/>
      <c r="B3" s="21" t="str">
        <f>WeekStart</f>
        <v>Sunday</v>
      </c>
      <c r="C3" s="21" t="str">
        <f t="shared" ref="C3:H3" ca="1" si="0">TEXT(C4,"dddd")</f>
        <v>Monday</v>
      </c>
      <c r="D3" s="21" t="str">
        <f t="shared" ca="1" si="0"/>
        <v>Tuesday</v>
      </c>
      <c r="E3" s="21" t="str">
        <f t="shared" ca="1" si="0"/>
        <v>Wednesday</v>
      </c>
      <c r="F3" s="21" t="str">
        <f t="shared" ca="1" si="0"/>
        <v>Thursday</v>
      </c>
      <c r="G3" s="21" t="str">
        <f t="shared" ca="1" si="0"/>
        <v>Friday</v>
      </c>
      <c r="H3" s="21" t="str">
        <f t="shared" ca="1" si="0"/>
        <v>Saturday</v>
      </c>
    </row>
    <row r="4" spans="1:9" s="6" customFormat="1" ht="19.5" customHeight="1" x14ac:dyDescent="0.2">
      <c r="B4" s="8">
        <f t="array" aca="1" ref="B4:H4" ca="1">DaysAndWeeks+DATE(CalendarYear,11,1)-WEEKDAY(DATE(CalendarYear,11,1),(WeekStart="Monday")+1)+1</f>
        <v>46327</v>
      </c>
      <c r="C4" s="8">
        <f ca="1"/>
        <v>46328</v>
      </c>
      <c r="D4" s="8">
        <f ca="1"/>
        <v>46329</v>
      </c>
      <c r="E4" s="8">
        <f ca="1"/>
        <v>46330</v>
      </c>
      <c r="F4" s="8">
        <f ca="1"/>
        <v>46331</v>
      </c>
      <c r="G4" s="8">
        <f ca="1"/>
        <v>46332</v>
      </c>
      <c r="H4" s="8">
        <f ca="1"/>
        <v>46333</v>
      </c>
    </row>
    <row r="5" spans="1:9" s="5" customFormat="1" ht="48" customHeight="1" x14ac:dyDescent="0.2"/>
    <row r="6" spans="1:9" s="6" customFormat="1" ht="19.5" customHeight="1" x14ac:dyDescent="0.2">
      <c r="B6" s="17">
        <f t="array" aca="1" ref="B6:H6" ca="1">DaysAndWeeks+DATE(CalendarYear,11,1)-WEEKDAY(DATE(CalendarYear,11,1),(WeekStart="Monday")+1)+8</f>
        <v>46334</v>
      </c>
      <c r="C6" s="17">
        <f ca="1"/>
        <v>46335</v>
      </c>
      <c r="D6" s="17">
        <f ca="1"/>
        <v>46336</v>
      </c>
      <c r="E6" s="17">
        <f ca="1"/>
        <v>46337</v>
      </c>
      <c r="F6" s="17">
        <f ca="1"/>
        <v>46338</v>
      </c>
      <c r="G6" s="17">
        <f ca="1"/>
        <v>46339</v>
      </c>
      <c r="H6" s="17">
        <f ca="1"/>
        <v>46340</v>
      </c>
    </row>
    <row r="7" spans="1:9" s="5" customFormat="1" ht="48" customHeight="1" x14ac:dyDescent="0.2">
      <c r="B7" s="18"/>
      <c r="C7" s="18"/>
      <c r="D7" s="18"/>
      <c r="E7" s="42" t="s">
        <v>14</v>
      </c>
      <c r="F7" s="41" t="s">
        <v>18</v>
      </c>
      <c r="G7" s="18"/>
      <c r="H7" s="18"/>
    </row>
    <row r="8" spans="1:9" s="6" customFormat="1" ht="19.5" customHeight="1" x14ac:dyDescent="0.2">
      <c r="B8" s="8">
        <f t="array" aca="1" ref="B8:H8" ca="1">DaysAndWeeks+DATE(CalendarYear,11,1)-WEEKDAY(DATE(CalendarYear,11,1),(WeekStart="Monday")+1)+15</f>
        <v>46341</v>
      </c>
      <c r="C8" s="8">
        <f ca="1"/>
        <v>46342</v>
      </c>
      <c r="D8" s="8">
        <f ca="1"/>
        <v>46343</v>
      </c>
      <c r="E8" s="8">
        <f ca="1"/>
        <v>46344</v>
      </c>
      <c r="F8" s="8">
        <f ca="1"/>
        <v>46345</v>
      </c>
      <c r="G8" s="8">
        <f ca="1"/>
        <v>46346</v>
      </c>
      <c r="H8" s="8">
        <f ca="1"/>
        <v>46347</v>
      </c>
    </row>
    <row r="9" spans="1:9" s="5" customFormat="1" ht="48" customHeight="1" x14ac:dyDescent="0.2"/>
    <row r="10" spans="1:9" s="6" customFormat="1" ht="19.5" customHeight="1" x14ac:dyDescent="0.2">
      <c r="B10" s="17">
        <f t="array" aca="1" ref="B10:H10" ca="1">DaysAndWeeks+DATE(CalendarYear,11,1)-WEEKDAY(DATE(CalendarYear,11,1),(WeekStart="Monday")+1)+22</f>
        <v>46348</v>
      </c>
      <c r="C10" s="17">
        <f ca="1"/>
        <v>46349</v>
      </c>
      <c r="D10" s="17">
        <f ca="1"/>
        <v>46350</v>
      </c>
      <c r="E10" s="17">
        <f ca="1"/>
        <v>46351</v>
      </c>
      <c r="F10" s="17">
        <f ca="1"/>
        <v>46352</v>
      </c>
      <c r="G10" s="17">
        <f ca="1"/>
        <v>46353</v>
      </c>
      <c r="H10" s="17">
        <f ca="1"/>
        <v>46354</v>
      </c>
    </row>
    <row r="11" spans="1:9" s="5" customFormat="1" ht="48" customHeight="1" x14ac:dyDescent="0.2">
      <c r="B11" s="18"/>
      <c r="C11" s="18"/>
      <c r="D11" s="18"/>
      <c r="E11" s="18"/>
      <c r="F11" s="42" t="s">
        <v>15</v>
      </c>
      <c r="G11" s="18"/>
      <c r="H11" s="18"/>
    </row>
    <row r="12" spans="1:9" s="6" customFormat="1" ht="19.5" customHeight="1" x14ac:dyDescent="0.2">
      <c r="B12" s="8">
        <f t="array" aca="1" ref="B12:H12" ca="1">DaysAndWeeks+DATE(CalendarYear,11,1)-WEEKDAY(DATE(CalendarYear,11,1),(WeekStart="Monday")+1)+29</f>
        <v>46355</v>
      </c>
      <c r="C12" s="8">
        <f ca="1"/>
        <v>46356</v>
      </c>
      <c r="D12" s="8">
        <f ca="1"/>
        <v>46357</v>
      </c>
      <c r="E12" s="8">
        <f ca="1"/>
        <v>46358</v>
      </c>
      <c r="F12" s="8">
        <f ca="1"/>
        <v>46359</v>
      </c>
      <c r="G12" s="8">
        <f ca="1"/>
        <v>46360</v>
      </c>
      <c r="H12" s="8">
        <f ca="1"/>
        <v>46361</v>
      </c>
    </row>
    <row r="13" spans="1:9" s="5" customFormat="1" ht="48" customHeight="1" x14ac:dyDescent="0.2"/>
    <row r="14" spans="1:9" s="6" customFormat="1" ht="19.5" customHeight="1" x14ac:dyDescent="0.2">
      <c r="B14" s="17">
        <f t="array" aca="1" ref="B14:C14" ca="1">DaysAndWeeks+DATE(CalendarYear,11,1)-WEEKDAY(DATE(CalendarYear,11,1),(WeekStart="Monday")+1)+36</f>
        <v>46362</v>
      </c>
      <c r="C14" s="17">
        <f ca="1"/>
        <v>46363</v>
      </c>
      <c r="D14" s="70" t="s">
        <v>1</v>
      </c>
      <c r="E14" s="70"/>
      <c r="F14" s="70"/>
      <c r="G14" s="70"/>
      <c r="H14" s="70"/>
    </row>
    <row r="15" spans="1:9" s="5" customFormat="1" ht="48" customHeight="1" x14ac:dyDescent="0.2">
      <c r="B15" s="18"/>
      <c r="C15" s="18"/>
      <c r="D15" s="71"/>
      <c r="E15" s="71"/>
      <c r="F15" s="71"/>
      <c r="G15" s="71"/>
      <c r="H15" s="71"/>
    </row>
  </sheetData>
  <mergeCells count="4">
    <mergeCell ref="B2:D2"/>
    <mergeCell ref="D14:H14"/>
    <mergeCell ref="D15:H15"/>
    <mergeCell ref="B1:D1"/>
  </mergeCells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A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A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A00-000003000000}"/>
    <dataValidation allowBlank="1" showInputMessage="1" showErrorMessage="1" prompt="This row &amp; rows 7, 9, 11, 13, &amp; 15 are cells for entering daily notes related to the calendar day in the cell above." sqref="B5" xr:uid="{00000000-0002-0000-0A00-000004000000}"/>
    <dataValidation allowBlank="1" showInputMessage="1" prompt="Enter monthly Notes in this cell" sqref="D15:H15" xr:uid="{00000000-0002-0000-0A00-000005000000}"/>
    <dataValidation allowBlank="1" showInputMessage="1" prompt="Enter monthly Notes in cell below" sqref="D14:H14" xr:uid="{00000000-0002-0000-0A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A00-000007000000}"/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60EB7337-B9EF-4B9C-8D5A-DBA139B252EA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topLeftCell="A7" workbookViewId="0">
      <selection activeCell="J11" sqref="J11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6384" width="8.88671875" style="14"/>
  </cols>
  <sheetData>
    <row r="1" spans="1:9" s="1" customFormat="1" ht="30" customHeight="1" x14ac:dyDescent="0.2">
      <c r="B1" s="57"/>
      <c r="C1" s="57"/>
      <c r="D1" s="57"/>
      <c r="I1" s="1" t="s">
        <v>2</v>
      </c>
    </row>
    <row r="2" spans="1:9" s="1" customFormat="1" ht="100.5" customHeight="1" x14ac:dyDescent="0.2">
      <c r="B2" s="58" t="str">
        <f ca="1">"December "&amp;CalendarYear</f>
        <v>December 2026</v>
      </c>
      <c r="C2" s="58"/>
      <c r="D2" s="58"/>
      <c r="E2" s="2" t="e" vm="1">
        <v>#VALUE!</v>
      </c>
      <c r="F2" s="58"/>
      <c r="G2" s="58"/>
      <c r="H2" s="58"/>
    </row>
    <row r="3" spans="1:9" s="4" customFormat="1" ht="19.5" customHeight="1" x14ac:dyDescent="0.2">
      <c r="A3" s="1"/>
      <c r="B3" s="48" t="str">
        <f>WeekStart</f>
        <v>Sunday</v>
      </c>
      <c r="C3" s="48" t="str">
        <f t="shared" ref="C3:H3" ca="1" si="0">TEXT(C4,"dddd")</f>
        <v>Monday</v>
      </c>
      <c r="D3" s="48" t="str">
        <f t="shared" ca="1" si="0"/>
        <v>Tuesday</v>
      </c>
      <c r="E3" s="48" t="str">
        <f t="shared" ca="1" si="0"/>
        <v>Wednesday</v>
      </c>
      <c r="F3" s="48" t="str">
        <f t="shared" ca="1" si="0"/>
        <v>Thursday</v>
      </c>
      <c r="G3" s="48" t="str">
        <f t="shared" ca="1" si="0"/>
        <v>Friday</v>
      </c>
      <c r="H3" s="48" t="str">
        <f t="shared" ca="1" si="0"/>
        <v>Saturday</v>
      </c>
    </row>
    <row r="4" spans="1:9" s="6" customFormat="1" ht="19.5" customHeight="1" x14ac:dyDescent="0.2">
      <c r="B4" s="30">
        <f t="array" aca="1" ref="B4:H4" ca="1">DaysAndWeeks+DATE(CalendarYear,12,1)-WEEKDAY(DATE(CalendarYear,12,1),(WeekStart="Monday")+1)+1</f>
        <v>46355</v>
      </c>
      <c r="C4" s="30">
        <f ca="1"/>
        <v>46356</v>
      </c>
      <c r="D4" s="30">
        <f ca="1"/>
        <v>46357</v>
      </c>
      <c r="E4" s="30">
        <f ca="1"/>
        <v>46358</v>
      </c>
      <c r="F4" s="30">
        <f ca="1"/>
        <v>46359</v>
      </c>
      <c r="G4" s="30">
        <f ca="1"/>
        <v>46360</v>
      </c>
      <c r="H4" s="30">
        <f ca="1"/>
        <v>46361</v>
      </c>
    </row>
    <row r="5" spans="1:9" s="5" customFormat="1" ht="48" customHeight="1" x14ac:dyDescent="0.2">
      <c r="B5" s="31"/>
      <c r="C5" s="31"/>
      <c r="D5" s="31"/>
      <c r="E5" s="31"/>
      <c r="F5" s="31"/>
      <c r="G5" s="31"/>
      <c r="H5" s="31"/>
    </row>
    <row r="6" spans="1:9" s="6" customFormat="1" ht="19.5" customHeight="1" x14ac:dyDescent="0.2">
      <c r="B6" s="49">
        <f t="array" aca="1" ref="B6:H6" ca="1">DaysAndWeeks+DATE(CalendarYear,12,1)-WEEKDAY(DATE(CalendarYear,12,1),(WeekStart="Monday")+1)+8</f>
        <v>46362</v>
      </c>
      <c r="C6" s="49">
        <f ca="1"/>
        <v>46363</v>
      </c>
      <c r="D6" s="49">
        <f ca="1"/>
        <v>46364</v>
      </c>
      <c r="E6" s="49">
        <f ca="1"/>
        <v>46365</v>
      </c>
      <c r="F6" s="49">
        <f ca="1"/>
        <v>46366</v>
      </c>
      <c r="G6" s="49">
        <f ca="1"/>
        <v>46367</v>
      </c>
      <c r="H6" s="49">
        <f ca="1"/>
        <v>46368</v>
      </c>
    </row>
    <row r="7" spans="1:9" s="5" customFormat="1" ht="48" customHeight="1" x14ac:dyDescent="0.2">
      <c r="B7" s="50"/>
      <c r="C7" s="50"/>
      <c r="D7" s="50"/>
      <c r="E7" s="50"/>
      <c r="F7" s="52" t="s">
        <v>18</v>
      </c>
      <c r="G7" s="50"/>
      <c r="H7" s="50"/>
    </row>
    <row r="8" spans="1:9" s="6" customFormat="1" ht="19.5" customHeight="1" x14ac:dyDescent="0.2">
      <c r="B8" s="30">
        <f t="array" aca="1" ref="B8:H8" ca="1">DaysAndWeeks+DATE(CalendarYear,12,1)-WEEKDAY(DATE(CalendarYear,12,1),(WeekStart="Monday")+1)+15</f>
        <v>46369</v>
      </c>
      <c r="C8" s="30">
        <f ca="1"/>
        <v>46370</v>
      </c>
      <c r="D8" s="30">
        <f ca="1"/>
        <v>46371</v>
      </c>
      <c r="E8" s="30">
        <f ca="1"/>
        <v>46372</v>
      </c>
      <c r="F8" s="30">
        <f ca="1"/>
        <v>46373</v>
      </c>
      <c r="G8" s="30">
        <f ca="1"/>
        <v>46374</v>
      </c>
      <c r="H8" s="30">
        <f ca="1"/>
        <v>46375</v>
      </c>
    </row>
    <row r="9" spans="1:9" s="5" customFormat="1" ht="48" customHeight="1" x14ac:dyDescent="0.2">
      <c r="B9" s="31"/>
      <c r="C9" s="31"/>
      <c r="D9" s="31"/>
      <c r="E9" s="31"/>
      <c r="F9" s="31"/>
      <c r="G9" s="31"/>
      <c r="H9" s="31"/>
    </row>
    <row r="10" spans="1:9" s="6" customFormat="1" ht="19.5" customHeight="1" x14ac:dyDescent="0.2">
      <c r="B10" s="49">
        <f t="array" aca="1" ref="B10:H10" ca="1">DaysAndWeeks+DATE(CalendarYear,12,1)-WEEKDAY(DATE(CalendarYear,12,1),(WeekStart="Monday")+1)+22</f>
        <v>46376</v>
      </c>
      <c r="C10" s="49">
        <f ca="1"/>
        <v>46377</v>
      </c>
      <c r="D10" s="49">
        <f ca="1"/>
        <v>46378</v>
      </c>
      <c r="E10" s="49">
        <f ca="1"/>
        <v>46379</v>
      </c>
      <c r="F10" s="49">
        <f ca="1"/>
        <v>46380</v>
      </c>
      <c r="G10" s="49">
        <f ca="1"/>
        <v>46381</v>
      </c>
      <c r="H10" s="49">
        <f ca="1"/>
        <v>46382</v>
      </c>
    </row>
    <row r="11" spans="1:9" s="5" customFormat="1" ht="48" customHeight="1" x14ac:dyDescent="0.2">
      <c r="B11" s="50"/>
      <c r="C11" s="50"/>
      <c r="D11" s="50"/>
      <c r="E11" s="50"/>
      <c r="F11" s="50"/>
      <c r="G11" s="51" t="s">
        <v>16</v>
      </c>
      <c r="H11" s="50"/>
    </row>
    <row r="12" spans="1:9" s="6" customFormat="1" ht="19.5" customHeight="1" x14ac:dyDescent="0.2">
      <c r="B12" s="30">
        <f t="array" aca="1" ref="B12:H12" ca="1">DaysAndWeeks+DATE(CalendarYear,12,1)-WEEKDAY(DATE(CalendarYear,12,1),(WeekStart="Monday")+1)+29</f>
        <v>46383</v>
      </c>
      <c r="C12" s="30">
        <f ca="1"/>
        <v>46384</v>
      </c>
      <c r="D12" s="30">
        <f ca="1"/>
        <v>46385</v>
      </c>
      <c r="E12" s="30">
        <f ca="1"/>
        <v>46386</v>
      </c>
      <c r="F12" s="30">
        <f ca="1"/>
        <v>46387</v>
      </c>
      <c r="G12" s="30">
        <f ca="1"/>
        <v>46388</v>
      </c>
      <c r="H12" s="30">
        <f ca="1"/>
        <v>46389</v>
      </c>
    </row>
    <row r="13" spans="1:9" s="5" customFormat="1" ht="48" customHeight="1" x14ac:dyDescent="0.2">
      <c r="B13" s="31"/>
      <c r="C13" s="31"/>
      <c r="D13" s="31"/>
      <c r="E13" s="31"/>
      <c r="F13" s="31"/>
      <c r="G13" s="31"/>
      <c r="H13" s="31"/>
    </row>
    <row r="14" spans="1:9" s="6" customFormat="1" ht="19.5" customHeight="1" x14ac:dyDescent="0.2">
      <c r="B14" s="49">
        <f t="array" aca="1" ref="B14:C14" ca="1">DaysAndWeeks+DATE(CalendarYear,12,1)-WEEKDAY(DATE(CalendarYear,12,1),(WeekStart="Monday")+1)+36</f>
        <v>46390</v>
      </c>
      <c r="C14" s="49">
        <f ca="1"/>
        <v>46391</v>
      </c>
      <c r="D14" s="72" t="s">
        <v>1</v>
      </c>
      <c r="E14" s="72"/>
      <c r="F14" s="72"/>
      <c r="G14" s="72"/>
      <c r="H14" s="72"/>
    </row>
    <row r="15" spans="1:9" s="5" customFormat="1" ht="48" customHeight="1" x14ac:dyDescent="0.2">
      <c r="B15" s="50"/>
      <c r="C15" s="50"/>
      <c r="D15" s="73"/>
      <c r="E15" s="73"/>
      <c r="F15" s="73"/>
      <c r="G15" s="73"/>
      <c r="H15" s="73"/>
    </row>
  </sheetData>
  <mergeCells count="5">
    <mergeCell ref="B2:D2"/>
    <mergeCell ref="D14:H14"/>
    <mergeCell ref="D15:H15"/>
    <mergeCell ref="B1:D1"/>
    <mergeCell ref="F2:H2"/>
  </mergeCells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B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 F2:H2" xr:uid="{00000000-0002-0000-0B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B00-000003000000}"/>
    <dataValidation allowBlank="1" showInputMessage="1" prompt="Enter monthly Notes in cell below" sqref="D14:H14" xr:uid="{00000000-0002-0000-0B00-000004000000}"/>
    <dataValidation allowBlank="1" showInputMessage="1" prompt="Enter monthly Notes in this cell" sqref="D15:H15" xr:uid="{00000000-0002-0000-0B00-000005000000}"/>
    <dataValidation allowBlank="1" showInputMessage="1" showErrorMessage="1" prompt="This row &amp; rows 7, 9, 11, 13, &amp; 15 are cells for entering daily notes related to the calendar day in the cell above." sqref="B5" xr:uid="{00000000-0002-0000-0B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B00-000007000000}"/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67F5B1A0-7F34-4936-AE41-24E36E9F7F2F}"/>
  </dataValidations>
  <printOptions horizontalCentered="1"/>
  <pageMargins left="0.25" right="0.25" top="0.5" bottom="0.5" header="0.3" footer="0.3"/>
  <pageSetup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zoomScaleNormal="100" workbookViewId="0">
      <selection activeCell="C5" sqref="C5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6384" width="8.88671875" style="1"/>
  </cols>
  <sheetData>
    <row r="1" spans="1:9" ht="30" customHeight="1" x14ac:dyDescent="0.2">
      <c r="B1" s="57"/>
      <c r="C1" s="57"/>
      <c r="D1" s="57"/>
      <c r="I1" s="1" t="s">
        <v>2</v>
      </c>
    </row>
    <row r="2" spans="1:9" ht="100.5" customHeight="1" x14ac:dyDescent="0.2">
      <c r="B2" s="58" t="str">
        <f ca="1">"February "&amp;CalendarYear</f>
        <v>February 2026</v>
      </c>
      <c r="C2" s="58"/>
      <c r="D2" s="58"/>
      <c r="E2" s="2" t="e" vm="1">
        <v>#VALUE!</v>
      </c>
      <c r="F2" s="2"/>
      <c r="G2" s="2"/>
      <c r="H2" s="3"/>
    </row>
    <row r="3" spans="1:9" s="4" customFormat="1" ht="19.5" customHeight="1" thickBot="1" x14ac:dyDescent="0.25">
      <c r="A3" s="1"/>
      <c r="B3" s="19" t="str">
        <f>WeekStart</f>
        <v>Sunday</v>
      </c>
      <c r="C3" s="19" t="str">
        <f t="shared" ref="C3:H3" ca="1" si="0">TEXT(C4,"dddd")</f>
        <v>Monday</v>
      </c>
      <c r="D3" s="19" t="str">
        <f t="shared" ca="1" si="0"/>
        <v>Tuesday</v>
      </c>
      <c r="E3" s="19" t="str">
        <f t="shared" ca="1" si="0"/>
        <v>Wednesday</v>
      </c>
      <c r="F3" s="19" t="str">
        <f t="shared" ca="1" si="0"/>
        <v>Thursday</v>
      </c>
      <c r="G3" s="19" t="str">
        <f t="shared" ca="1" si="0"/>
        <v>Friday</v>
      </c>
      <c r="H3" s="19" t="str">
        <f t="shared" ca="1" si="0"/>
        <v>Saturday</v>
      </c>
    </row>
    <row r="4" spans="1:9" s="6" customFormat="1" ht="19.5" customHeight="1" x14ac:dyDescent="0.2">
      <c r="B4" s="8">
        <f t="array" aca="1" ref="B4:H4" ca="1">DaysAndWeeks+DATE(CalendarYear,2,1)-WEEKDAY(DATE(CalendarYear,2,1),(WeekStart="Monday")+1)+1</f>
        <v>46054</v>
      </c>
      <c r="C4" s="8">
        <f ca="1"/>
        <v>46055</v>
      </c>
      <c r="D4" s="8">
        <f ca="1"/>
        <v>46056</v>
      </c>
      <c r="E4" s="8">
        <f ca="1"/>
        <v>46057</v>
      </c>
      <c r="F4" s="8">
        <f ca="1"/>
        <v>46058</v>
      </c>
      <c r="G4" s="8">
        <f ca="1"/>
        <v>46059</v>
      </c>
      <c r="H4" s="8">
        <f ca="1"/>
        <v>46060</v>
      </c>
    </row>
    <row r="5" spans="1:9" s="5" customFormat="1" ht="48" customHeight="1" x14ac:dyDescent="0.2"/>
    <row r="6" spans="1:9" s="6" customFormat="1" ht="19.5" customHeight="1" x14ac:dyDescent="0.2">
      <c r="B6" s="7">
        <f t="array" aca="1" ref="B6:H6" ca="1">DaysAndWeeks+DATE(CalendarYear,2,1)-WEEKDAY(DATE(CalendarYear,2,1),(WeekStart="Monday")+1)+8</f>
        <v>46061</v>
      </c>
      <c r="C6" s="7">
        <f ca="1"/>
        <v>46062</v>
      </c>
      <c r="D6" s="7">
        <f ca="1"/>
        <v>46063</v>
      </c>
      <c r="E6" s="7">
        <f ca="1"/>
        <v>46064</v>
      </c>
      <c r="F6" s="7">
        <f ca="1"/>
        <v>46065</v>
      </c>
      <c r="G6" s="7">
        <f ca="1"/>
        <v>46066</v>
      </c>
      <c r="H6" s="7">
        <f ca="1"/>
        <v>46067</v>
      </c>
    </row>
    <row r="7" spans="1:9" s="5" customFormat="1" ht="48" customHeight="1" x14ac:dyDescent="0.2">
      <c r="B7" s="9"/>
      <c r="C7" s="9"/>
      <c r="D7" s="9"/>
      <c r="E7" s="9"/>
      <c r="F7" s="9" t="str">
        <f>January!K2</f>
        <v>LUGC Monthly Meeting</v>
      </c>
      <c r="G7" s="9"/>
      <c r="H7" s="9"/>
    </row>
    <row r="8" spans="1:9" s="6" customFormat="1" ht="19.5" customHeight="1" x14ac:dyDescent="0.2">
      <c r="B8" s="8">
        <f t="array" aca="1" ref="B8:H8" ca="1">DaysAndWeeks+DATE(CalendarYear,2,1)-WEEKDAY(DATE(CalendarYear,2,1),(WeekStart="Monday")+1)+15</f>
        <v>46068</v>
      </c>
      <c r="C8" s="8">
        <f ca="1"/>
        <v>46069</v>
      </c>
      <c r="D8" s="8">
        <f ca="1"/>
        <v>46070</v>
      </c>
      <c r="E8" s="8">
        <f ca="1"/>
        <v>46071</v>
      </c>
      <c r="F8" s="8">
        <f ca="1"/>
        <v>46072</v>
      </c>
      <c r="G8" s="8">
        <f ca="1"/>
        <v>46073</v>
      </c>
      <c r="H8" s="8">
        <f ca="1"/>
        <v>46074</v>
      </c>
    </row>
    <row r="9" spans="1:9" s="5" customFormat="1" ht="48" customHeight="1" x14ac:dyDescent="0.2"/>
    <row r="10" spans="1:9" s="6" customFormat="1" ht="19.5" customHeight="1" x14ac:dyDescent="0.2">
      <c r="B10" s="7">
        <f t="array" aca="1" ref="B10:H10" ca="1">DaysAndWeeks+DATE(CalendarYear,2,1)-WEEKDAY(DATE(CalendarYear,2,1),(WeekStart="Monday")+1)+22</f>
        <v>46075</v>
      </c>
      <c r="C10" s="7">
        <f ca="1"/>
        <v>46076</v>
      </c>
      <c r="D10" s="7">
        <f ca="1"/>
        <v>46077</v>
      </c>
      <c r="E10" s="7">
        <f ca="1"/>
        <v>46078</v>
      </c>
      <c r="F10" s="7">
        <f ca="1"/>
        <v>46079</v>
      </c>
      <c r="G10" s="7">
        <f ca="1"/>
        <v>46080</v>
      </c>
      <c r="H10" s="7">
        <f ca="1"/>
        <v>46081</v>
      </c>
    </row>
    <row r="11" spans="1:9" s="5" customFormat="1" ht="48" customHeight="1" x14ac:dyDescent="0.2">
      <c r="B11" s="9"/>
      <c r="C11" s="9"/>
      <c r="D11" s="9"/>
      <c r="E11" s="9"/>
      <c r="F11" s="9"/>
      <c r="G11" s="9"/>
      <c r="H11" s="9"/>
    </row>
    <row r="12" spans="1:9" s="6" customFormat="1" ht="19.5" customHeight="1" x14ac:dyDescent="0.2">
      <c r="B12" s="8">
        <f t="array" aca="1" ref="B12:H12" ca="1">DaysAndWeeks+DATE(CalendarYear,2,1)-WEEKDAY(DATE(CalendarYear,2,1),(WeekStart="Monday")+1)+29</f>
        <v>46082</v>
      </c>
      <c r="C12" s="8">
        <f ca="1"/>
        <v>46083</v>
      </c>
      <c r="D12" s="8">
        <f ca="1"/>
        <v>46084</v>
      </c>
      <c r="E12" s="8">
        <f ca="1"/>
        <v>46085</v>
      </c>
      <c r="F12" s="8">
        <f ca="1"/>
        <v>46086</v>
      </c>
      <c r="G12" s="8">
        <f ca="1"/>
        <v>46087</v>
      </c>
      <c r="H12" s="8">
        <f ca="1"/>
        <v>46088</v>
      </c>
    </row>
    <row r="13" spans="1:9" s="5" customFormat="1" ht="48" customHeight="1" x14ac:dyDescent="0.2"/>
    <row r="14" spans="1:9" s="6" customFormat="1" ht="19.5" customHeight="1" x14ac:dyDescent="0.2">
      <c r="B14" s="7">
        <f t="array" aca="1" ref="B14:C14" ca="1">DaysAndWeeks+DATE(CalendarYear,2,1)-WEEKDAY(DATE(CalendarYear,2,1),(WeekStart="Monday")+1)+36</f>
        <v>46089</v>
      </c>
      <c r="C14" s="7">
        <f ca="1"/>
        <v>46090</v>
      </c>
      <c r="D14" s="59" t="s">
        <v>1</v>
      </c>
      <c r="E14" s="59"/>
      <c r="F14" s="59"/>
      <c r="G14" s="59"/>
      <c r="H14" s="59"/>
    </row>
    <row r="15" spans="1:9" s="5" customFormat="1" ht="48" customHeight="1" x14ac:dyDescent="0.2">
      <c r="B15" s="9"/>
      <c r="C15" s="9"/>
      <c r="D15" s="60"/>
      <c r="E15" s="60"/>
      <c r="F15" s="60"/>
      <c r="G15" s="60"/>
      <c r="H15" s="60"/>
    </row>
  </sheetData>
  <mergeCells count="4">
    <mergeCell ref="B2:D2"/>
    <mergeCell ref="D14:H14"/>
    <mergeCell ref="D15:H15"/>
    <mergeCell ref="B1:D1"/>
  </mergeCells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1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100-000001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100-000002000000}"/>
    <dataValidation allowBlank="1" showInputMessage="1" prompt="Enter monthly Notes in cell below" sqref="D14:H14" xr:uid="{00000000-0002-0000-0100-000004000000}"/>
    <dataValidation allowBlank="1" showInputMessage="1" prompt="Enter monthly Notes in this cell" sqref="D15:H15" xr:uid="{00000000-0002-0000-0100-000005000000}"/>
    <dataValidation allowBlank="1" showInputMessage="1" showErrorMessage="1" prompt="This row &amp; rows 7, 9, 11, 13, &amp; 15 are cells for entering daily notes related to the calendar day in the cell above." sqref="B5" xr:uid="{00000000-0002-0000-01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100-000007000000}"/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188979F6-F7CA-4A08-88F8-791718207361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zoomScaleNormal="100" workbookViewId="0">
      <selection activeCell="A2" sqref="A2:XFD2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0" width="10.6640625" style="14" customWidth="1"/>
    <col min="11" max="16384" width="8.88671875" style="14"/>
  </cols>
  <sheetData>
    <row r="1" spans="1:9" s="1" customFormat="1" ht="30" customHeight="1" x14ac:dyDescent="0.2">
      <c r="B1" s="57"/>
      <c r="C1" s="57"/>
      <c r="D1" s="57"/>
      <c r="I1" s="1" t="s">
        <v>2</v>
      </c>
    </row>
    <row r="2" spans="1:9" s="1" customFormat="1" ht="100.5" customHeight="1" x14ac:dyDescent="0.2">
      <c r="B2" s="62" t="str">
        <f ca="1">"March "&amp;CalendarYear</f>
        <v>March 2026</v>
      </c>
      <c r="C2" s="62"/>
      <c r="D2" s="62"/>
      <c r="E2" s="2" t="e" vm="1">
        <v>#VALUE!</v>
      </c>
      <c r="F2" s="2"/>
      <c r="G2" s="2"/>
      <c r="H2" s="3"/>
    </row>
    <row r="3" spans="1:9" s="4" customFormat="1" ht="19.5" customHeight="1" thickBot="1" x14ac:dyDescent="0.25">
      <c r="A3" s="1"/>
      <c r="B3" s="20" t="str">
        <f>WeekStart</f>
        <v>Sunday</v>
      </c>
      <c r="C3" s="20" t="str">
        <f t="shared" ref="C3:H3" ca="1" si="0">TEXT(C4,"dddd")</f>
        <v>Monday</v>
      </c>
      <c r="D3" s="20" t="str">
        <f t="shared" ca="1" si="0"/>
        <v>Tuesday</v>
      </c>
      <c r="E3" s="20" t="str">
        <f t="shared" ca="1" si="0"/>
        <v>Wednesday</v>
      </c>
      <c r="F3" s="20" t="str">
        <f t="shared" ca="1" si="0"/>
        <v>Thursday</v>
      </c>
      <c r="G3" s="20" t="str">
        <f t="shared" ca="1" si="0"/>
        <v>Friday</v>
      </c>
      <c r="H3" s="20" t="str">
        <f t="shared" ca="1" si="0"/>
        <v>Saturday</v>
      </c>
    </row>
    <row r="4" spans="1:9" s="6" customFormat="1" ht="19.5" customHeight="1" x14ac:dyDescent="0.2">
      <c r="B4" s="8">
        <f t="array" aca="1" ref="B4:H4" ca="1">DaysAndWeeks+DATE(CalendarYear,3,1)-WEEKDAY(DATE(CalendarYear,3,1),(WeekStart="Monday")+1)+1</f>
        <v>46082</v>
      </c>
      <c r="C4" s="8">
        <f ca="1"/>
        <v>46083</v>
      </c>
      <c r="D4" s="8">
        <f ca="1"/>
        <v>46084</v>
      </c>
      <c r="E4" s="8">
        <f ca="1"/>
        <v>46085</v>
      </c>
      <c r="F4" s="8">
        <f ca="1"/>
        <v>46086</v>
      </c>
      <c r="G4" s="8">
        <f ca="1"/>
        <v>46087</v>
      </c>
      <c r="H4" s="8">
        <f ca="1"/>
        <v>46088</v>
      </c>
    </row>
    <row r="5" spans="1:9" s="5" customFormat="1" ht="48" customHeight="1" x14ac:dyDescent="0.2">
      <c r="D5" s="5" t="s">
        <v>6</v>
      </c>
    </row>
    <row r="6" spans="1:9" s="6" customFormat="1" ht="19.5" customHeight="1" x14ac:dyDescent="0.2">
      <c r="B6" s="15">
        <f t="array" aca="1" ref="B6:H6" ca="1">DaysAndWeeks+DATE(CalendarYear,3,1)-WEEKDAY(DATE(CalendarYear,3,1),(WeekStart="Monday")+1)+8</f>
        <v>46089</v>
      </c>
      <c r="C6" s="15">
        <f ca="1"/>
        <v>46090</v>
      </c>
      <c r="D6" s="15">
        <f ca="1"/>
        <v>46091</v>
      </c>
      <c r="E6" s="15">
        <f ca="1"/>
        <v>46092</v>
      </c>
      <c r="F6" s="15">
        <f ca="1"/>
        <v>46093</v>
      </c>
      <c r="G6" s="15">
        <f ca="1"/>
        <v>46094</v>
      </c>
      <c r="H6" s="15">
        <f ca="1"/>
        <v>46095</v>
      </c>
    </row>
    <row r="7" spans="1:9" s="5" customFormat="1" ht="48" customHeight="1" x14ac:dyDescent="0.2">
      <c r="B7" s="16"/>
      <c r="C7" s="16"/>
      <c r="D7" s="16"/>
      <c r="E7" s="16"/>
      <c r="F7" s="16" t="str">
        <f>January!K2</f>
        <v>LUGC Monthly Meeting</v>
      </c>
      <c r="G7" s="16"/>
      <c r="H7" s="16"/>
    </row>
    <row r="8" spans="1:9" s="6" customFormat="1" ht="19.5" customHeight="1" x14ac:dyDescent="0.2">
      <c r="B8" s="8">
        <f t="array" aca="1" ref="B8:H8" ca="1">DaysAndWeeks+DATE(CalendarYear,3,1)-WEEKDAY(DATE(CalendarYear,3,1),(WeekStart="Monday")+1)+15</f>
        <v>46096</v>
      </c>
      <c r="C8" s="8">
        <f ca="1"/>
        <v>46097</v>
      </c>
      <c r="D8" s="8">
        <f ca="1"/>
        <v>46098</v>
      </c>
      <c r="E8" s="8">
        <f ca="1"/>
        <v>46099</v>
      </c>
      <c r="F8" s="8">
        <f ca="1"/>
        <v>46100</v>
      </c>
      <c r="G8" s="8">
        <f ca="1"/>
        <v>46101</v>
      </c>
      <c r="H8" s="8">
        <f ca="1"/>
        <v>46102</v>
      </c>
    </row>
    <row r="9" spans="1:9" s="5" customFormat="1" ht="48" customHeight="1" x14ac:dyDescent="0.2"/>
    <row r="10" spans="1:9" s="6" customFormat="1" ht="19.5" customHeight="1" x14ac:dyDescent="0.2">
      <c r="B10" s="15">
        <f t="array" aca="1" ref="B10:H10" ca="1">DaysAndWeeks+DATE(CalendarYear,3,1)-WEEKDAY(DATE(CalendarYear,3,1),(WeekStart="Monday")+1)+22</f>
        <v>46103</v>
      </c>
      <c r="C10" s="15">
        <f ca="1"/>
        <v>46104</v>
      </c>
      <c r="D10" s="15">
        <f ca="1"/>
        <v>46105</v>
      </c>
      <c r="E10" s="15">
        <f ca="1"/>
        <v>46106</v>
      </c>
      <c r="F10" s="15">
        <f ca="1"/>
        <v>46107</v>
      </c>
      <c r="G10" s="15">
        <f ca="1"/>
        <v>46108</v>
      </c>
      <c r="H10" s="15">
        <f ca="1"/>
        <v>46109</v>
      </c>
    </row>
    <row r="11" spans="1:9" s="5" customFormat="1" ht="48" customHeight="1" x14ac:dyDescent="0.2">
      <c r="B11" s="16"/>
      <c r="C11" s="16"/>
      <c r="D11" s="16"/>
      <c r="E11" s="16"/>
      <c r="F11" s="16"/>
      <c r="G11" s="16"/>
      <c r="H11" s="16"/>
    </row>
    <row r="12" spans="1:9" s="6" customFormat="1" ht="19.5" customHeight="1" x14ac:dyDescent="0.2">
      <c r="B12" s="8">
        <f t="array" aca="1" ref="B12:H12" ca="1">DaysAndWeeks+DATE(CalendarYear,3,1)-WEEKDAY(DATE(CalendarYear,3,1),(WeekStart="Monday")+1)+29</f>
        <v>46110</v>
      </c>
      <c r="C12" s="8">
        <f ca="1"/>
        <v>46111</v>
      </c>
      <c r="D12" s="8">
        <f ca="1"/>
        <v>46112</v>
      </c>
      <c r="E12" s="8">
        <f ca="1"/>
        <v>46113</v>
      </c>
      <c r="F12" s="8">
        <f ca="1"/>
        <v>46114</v>
      </c>
      <c r="G12" s="8">
        <f ca="1"/>
        <v>46115</v>
      </c>
      <c r="H12" s="8">
        <f ca="1"/>
        <v>46116</v>
      </c>
    </row>
    <row r="13" spans="1:9" s="5" customFormat="1" ht="48" customHeight="1" x14ac:dyDescent="0.2"/>
    <row r="14" spans="1:9" s="6" customFormat="1" ht="19.5" customHeight="1" x14ac:dyDescent="0.2">
      <c r="B14" s="15">
        <f t="array" aca="1" ref="B14:C14" ca="1">DaysAndWeeks+DATE(CalendarYear,3,1)-WEEKDAY(DATE(CalendarYear,3,1),(WeekStart="Monday")+1)+36</f>
        <v>46117</v>
      </c>
      <c r="C14" s="15">
        <f ca="1"/>
        <v>46118</v>
      </c>
      <c r="D14" s="63" t="s">
        <v>1</v>
      </c>
      <c r="E14" s="63"/>
      <c r="F14" s="63"/>
      <c r="G14" s="63"/>
      <c r="H14" s="63"/>
    </row>
    <row r="15" spans="1:9" s="5" customFormat="1" ht="48" customHeight="1" x14ac:dyDescent="0.2">
      <c r="B15" s="16"/>
      <c r="C15" s="16"/>
      <c r="D15" s="64"/>
      <c r="E15" s="64"/>
      <c r="F15" s="64"/>
      <c r="G15" s="64"/>
      <c r="H15" s="64"/>
    </row>
  </sheetData>
  <mergeCells count="4">
    <mergeCell ref="B2:D2"/>
    <mergeCell ref="D14:H14"/>
    <mergeCell ref="D15:H15"/>
    <mergeCell ref="B1:D1"/>
  </mergeCells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200-000001000000}"/>
    <dataValidation allowBlank="1" showInputMessage="1" showErrorMessage="1" prompt="Automatically determined weekday" sqref="C3:H3" xr:uid="{00000000-0002-0000-02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200-000003000000}"/>
    <dataValidation allowBlank="1" showInputMessage="1" showErrorMessage="1" prompt="This row &amp; rows 7, 9, 11, 13, &amp; 15 are cells for entering daily notes related to the calendar day in the cell above." sqref="B5" xr:uid="{00000000-0002-0000-0200-000004000000}"/>
    <dataValidation allowBlank="1" showInputMessage="1" prompt="Enter monthly Notes in this cell" sqref="D15:H15" xr:uid="{00000000-0002-0000-0200-000005000000}"/>
    <dataValidation allowBlank="1" showInputMessage="1" prompt="Enter monthly Notes in cell below" sqref="D14:H14" xr:uid="{00000000-0002-0000-02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200-000007000000}"/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01EF49B1-8C99-4009-A886-D0ACC3DA5C37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tabSelected="1" workbookViewId="0">
      <selection activeCell="L11" sqref="L11"/>
    </sheetView>
  </sheetViews>
  <sheetFormatPr defaultColWidth="8.88671875" defaultRowHeight="14.25" x14ac:dyDescent="0.2"/>
  <cols>
    <col min="1" max="1" width="1.77734375" style="1" customWidth="1"/>
    <col min="2" max="4" width="15.44140625" style="1" customWidth="1"/>
    <col min="5" max="5" width="16.109375" style="1" customWidth="1"/>
    <col min="6" max="8" width="15.44140625" style="1" customWidth="1"/>
    <col min="9" max="9" width="1.77734375" style="1" customWidth="1"/>
    <col min="10" max="10" width="10.6640625" style="14" customWidth="1"/>
    <col min="11" max="16384" width="8.88671875" style="14"/>
  </cols>
  <sheetData>
    <row r="1" spans="1:9" s="1" customFormat="1" ht="30" customHeight="1" x14ac:dyDescent="0.2">
      <c r="B1" s="57"/>
      <c r="C1" s="57"/>
      <c r="D1" s="57"/>
      <c r="I1" s="1" t="s">
        <v>2</v>
      </c>
    </row>
    <row r="2" spans="1:9" s="1" customFormat="1" ht="100.5" customHeight="1" x14ac:dyDescent="0.2">
      <c r="B2" s="62" t="str">
        <f ca="1">"April "&amp;CalendarYear</f>
        <v>April 2026</v>
      </c>
      <c r="C2" s="62"/>
      <c r="D2" s="62"/>
      <c r="E2" s="2" t="e" vm="1">
        <v>#VALUE!</v>
      </c>
      <c r="F2" s="24"/>
      <c r="G2" s="26"/>
      <c r="H2" s="23"/>
    </row>
    <row r="3" spans="1:9" s="4" customFormat="1" ht="19.5" customHeight="1" x14ac:dyDescent="0.2">
      <c r="A3" s="1"/>
      <c r="B3" s="28" t="str">
        <f>WeekStart</f>
        <v>Sunday</v>
      </c>
      <c r="C3" s="28" t="str">
        <f t="shared" ref="C3:H3" ca="1" si="0">TEXT(C4,"dddd")</f>
        <v>Monday</v>
      </c>
      <c r="D3" s="28" t="str">
        <f t="shared" ca="1" si="0"/>
        <v>Tuesday</v>
      </c>
      <c r="E3" s="28" t="str">
        <f t="shared" ca="1" si="0"/>
        <v>Wednesday</v>
      </c>
      <c r="F3" s="28" t="str">
        <f t="shared" ca="1" si="0"/>
        <v>Thursday</v>
      </c>
      <c r="G3" s="28" t="str">
        <f t="shared" ca="1" si="0"/>
        <v>Friday</v>
      </c>
      <c r="H3" s="28" t="str">
        <f t="shared" ca="1" si="0"/>
        <v>Saturday</v>
      </c>
    </row>
    <row r="4" spans="1:9" s="6" customFormat="1" ht="19.5" customHeight="1" x14ac:dyDescent="0.2">
      <c r="B4" s="30">
        <f t="array" aca="1" ref="B4:H4" ca="1">DaysAndWeeks+DATE(CalendarYear,4,1)-WEEKDAY(DATE(CalendarYear,4,1),(WeekStart="Monday")+1)+1</f>
        <v>46110</v>
      </c>
      <c r="C4" s="30">
        <f ca="1"/>
        <v>46111</v>
      </c>
      <c r="D4" s="30">
        <f ca="1"/>
        <v>46112</v>
      </c>
      <c r="E4" s="30">
        <f ca="1"/>
        <v>46113</v>
      </c>
      <c r="F4" s="30">
        <f ca="1"/>
        <v>46114</v>
      </c>
      <c r="G4" s="30">
        <f ca="1"/>
        <v>46115</v>
      </c>
      <c r="H4" s="30">
        <f ca="1"/>
        <v>46116</v>
      </c>
    </row>
    <row r="5" spans="1:9" s="5" customFormat="1" ht="28.5" customHeight="1" x14ac:dyDescent="0.2">
      <c r="B5" s="31"/>
      <c r="C5" s="31"/>
      <c r="D5" s="31"/>
      <c r="E5" s="31"/>
      <c r="F5" s="31"/>
      <c r="G5" s="31"/>
      <c r="H5" s="31"/>
    </row>
    <row r="6" spans="1:9" s="6" customFormat="1" ht="19.5" customHeight="1" x14ac:dyDescent="0.2">
      <c r="B6" s="32">
        <f t="array" aca="1" ref="B6:H6" ca="1">DaysAndWeeks+DATE(CalendarYear,4,1)-WEEKDAY(DATE(CalendarYear,4,1),(WeekStart="Monday")+1)+8</f>
        <v>46117</v>
      </c>
      <c r="C6" s="32">
        <f ca="1"/>
        <v>46118</v>
      </c>
      <c r="D6" s="32">
        <f ca="1"/>
        <v>46119</v>
      </c>
      <c r="E6" s="32">
        <f ca="1"/>
        <v>46120</v>
      </c>
      <c r="F6" s="32">
        <f ca="1"/>
        <v>46121</v>
      </c>
      <c r="G6" s="32">
        <f ca="1"/>
        <v>46122</v>
      </c>
      <c r="H6" s="32">
        <f ca="1"/>
        <v>46123</v>
      </c>
    </row>
    <row r="7" spans="1:9" s="5" customFormat="1" ht="48" customHeight="1" x14ac:dyDescent="0.2">
      <c r="B7" s="33"/>
      <c r="C7" s="33"/>
      <c r="D7" s="33"/>
      <c r="E7" s="33"/>
      <c r="F7" s="33"/>
      <c r="G7" s="33"/>
      <c r="H7" s="33"/>
    </row>
    <row r="8" spans="1:9" s="6" customFormat="1" ht="19.5" customHeight="1" x14ac:dyDescent="0.2">
      <c r="B8" s="30">
        <f t="array" aca="1" ref="B8:H8" ca="1">DaysAndWeeks+DATE(CalendarYear,4,1)-WEEKDAY(DATE(CalendarYear,4,1),(WeekStart="Monday")+1)+15</f>
        <v>46124</v>
      </c>
      <c r="C8" s="30">
        <f ca="1"/>
        <v>46125</v>
      </c>
      <c r="D8" s="30">
        <f ca="1"/>
        <v>46126</v>
      </c>
      <c r="E8" s="30">
        <f ca="1"/>
        <v>46127</v>
      </c>
      <c r="F8" s="30">
        <f ca="1"/>
        <v>46128</v>
      </c>
      <c r="G8" s="30">
        <f ca="1"/>
        <v>46129</v>
      </c>
      <c r="H8" s="30">
        <f ca="1"/>
        <v>46130</v>
      </c>
    </row>
    <row r="9" spans="1:9" s="5" customFormat="1" ht="57" customHeight="1" x14ac:dyDescent="0.2">
      <c r="B9" s="31"/>
      <c r="C9" s="31"/>
      <c r="D9" s="31"/>
      <c r="E9" s="31"/>
      <c r="F9" s="31"/>
      <c r="G9" s="31"/>
      <c r="H9" s="34" t="s">
        <v>8</v>
      </c>
    </row>
    <row r="10" spans="1:9" s="6" customFormat="1" ht="19.5" customHeight="1" x14ac:dyDescent="0.2">
      <c r="B10" s="32">
        <f t="array" aca="1" ref="B10:H10" ca="1">DaysAndWeeks+DATE(CalendarYear,4,1)-WEEKDAY(DATE(CalendarYear,4,1),(WeekStart="Monday")+1)+22</f>
        <v>46131</v>
      </c>
      <c r="C10" s="32">
        <f ca="1"/>
        <v>46132</v>
      </c>
      <c r="D10" s="32">
        <f ca="1"/>
        <v>46133</v>
      </c>
      <c r="E10" s="32">
        <f ca="1"/>
        <v>46134</v>
      </c>
      <c r="F10" s="32">
        <f ca="1"/>
        <v>46135</v>
      </c>
      <c r="G10" s="32">
        <f ca="1"/>
        <v>46136</v>
      </c>
      <c r="H10" s="32">
        <f ca="1"/>
        <v>46137</v>
      </c>
    </row>
    <row r="11" spans="1:9" s="5" customFormat="1" ht="48" customHeight="1" x14ac:dyDescent="0.2">
      <c r="B11" s="33"/>
      <c r="C11" s="33"/>
      <c r="D11" s="33"/>
      <c r="E11" s="33"/>
      <c r="F11" s="33"/>
      <c r="G11" s="33"/>
      <c r="H11" s="33"/>
    </row>
    <row r="12" spans="1:9" s="6" customFormat="1" ht="19.5" customHeight="1" x14ac:dyDescent="0.2">
      <c r="B12" s="30">
        <f t="array" aca="1" ref="B12:H12" ca="1">DaysAndWeeks+DATE(CalendarYear,4,1)-WEEKDAY(DATE(CalendarYear,4,1),(WeekStart="Monday")+1)+29</f>
        <v>46138</v>
      </c>
      <c r="C12" s="30">
        <f ca="1"/>
        <v>46139</v>
      </c>
      <c r="D12" s="30">
        <f ca="1"/>
        <v>46140</v>
      </c>
      <c r="E12" s="30">
        <f ca="1"/>
        <v>46141</v>
      </c>
      <c r="F12" s="30">
        <f ca="1"/>
        <v>46142</v>
      </c>
      <c r="G12" s="30">
        <f ca="1"/>
        <v>46143</v>
      </c>
      <c r="H12" s="30">
        <f ca="1"/>
        <v>46144</v>
      </c>
    </row>
    <row r="13" spans="1:9" s="5" customFormat="1" ht="48" customHeight="1" x14ac:dyDescent="0.2">
      <c r="B13" s="31"/>
      <c r="C13" s="31"/>
      <c r="D13" s="31"/>
      <c r="E13" s="31"/>
      <c r="F13" s="31"/>
      <c r="G13" s="31"/>
      <c r="H13" s="31"/>
    </row>
    <row r="14" spans="1:9" s="6" customFormat="1" ht="19.5" customHeight="1" x14ac:dyDescent="0.2">
      <c r="B14" s="32">
        <f t="array" aca="1" ref="B14:C14" ca="1">DaysAndWeeks+DATE(CalendarYear,4,1)-WEEKDAY(DATE(CalendarYear,4,1),(WeekStart="Monday")+1)+36</f>
        <v>46145</v>
      </c>
      <c r="C14" s="32">
        <f ca="1"/>
        <v>46146</v>
      </c>
      <c r="D14" s="65" t="s">
        <v>1</v>
      </c>
      <c r="E14" s="65"/>
      <c r="F14" s="65"/>
      <c r="G14" s="65"/>
      <c r="H14" s="65"/>
    </row>
    <row r="15" spans="1:9" s="5" customFormat="1" ht="48" customHeight="1" x14ac:dyDescent="0.2">
      <c r="B15" s="33"/>
      <c r="C15" s="33"/>
      <c r="D15" s="66"/>
      <c r="E15" s="66"/>
      <c r="F15" s="66"/>
      <c r="G15" s="66"/>
      <c r="H15" s="66"/>
    </row>
  </sheetData>
  <mergeCells count="4">
    <mergeCell ref="B2:D2"/>
    <mergeCell ref="D14:H14"/>
    <mergeCell ref="D15:H15"/>
    <mergeCell ref="B1:D1"/>
  </mergeCells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3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300-000001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300-000003000000}"/>
    <dataValidation allowBlank="1" showInputMessage="1" prompt="Enter monthly Notes in cell below" sqref="D14:H14" xr:uid="{00000000-0002-0000-0300-000004000000}"/>
    <dataValidation allowBlank="1" showInputMessage="1" prompt="Enter monthly Notes in this cell" sqref="D15:H15" xr:uid="{00000000-0002-0000-0300-000005000000}"/>
    <dataValidation allowBlank="1" showInputMessage="1" showErrorMessage="1" prompt="This row &amp; rows 7, 9, 11, 13, &amp; 15 are cells for entering daily notes related to the calendar day in the cell above." sqref="B5" xr:uid="{00000000-0002-0000-03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300-000007000000}"/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02DE2AAA-61F0-4D8E-AD98-1209FA3D5C73}"/>
  </dataValidations>
  <printOptions horizontalCentered="1"/>
  <pageMargins left="0.25" right="0.25" top="0.5" bottom="0.5" header="0.3" footer="0.3"/>
  <pageSetup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topLeftCell="A4" workbookViewId="0">
      <selection activeCell="G9" sqref="G9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0" width="10.6640625" style="14" customWidth="1"/>
    <col min="11" max="16384" width="8.88671875" style="14"/>
  </cols>
  <sheetData>
    <row r="1" spans="1:9" s="1" customFormat="1" ht="30" customHeight="1" x14ac:dyDescent="0.2">
      <c r="B1" s="57"/>
      <c r="C1" s="57"/>
      <c r="D1" s="57"/>
      <c r="I1" s="1" t="s">
        <v>2</v>
      </c>
    </row>
    <row r="2" spans="1:9" s="1" customFormat="1" ht="100.5" customHeight="1" x14ac:dyDescent="0.2">
      <c r="B2" s="62" t="str">
        <f ca="1">"May "&amp;CalendarYear</f>
        <v>May 2026</v>
      </c>
      <c r="C2" s="62"/>
      <c r="D2" s="62"/>
      <c r="E2" s="2" t="e" vm="1">
        <v>#VALUE!</v>
      </c>
      <c r="F2" s="25"/>
      <c r="G2" s="26"/>
      <c r="H2" s="3"/>
    </row>
    <row r="3" spans="1:9" s="4" customFormat="1" ht="19.5" customHeight="1" x14ac:dyDescent="0.2">
      <c r="A3" s="27"/>
      <c r="B3" s="28" t="str">
        <f>WeekStart</f>
        <v>Sunday</v>
      </c>
      <c r="C3" s="28" t="str">
        <f t="shared" ref="C3:H3" ca="1" si="0">TEXT(C4,"dddd")</f>
        <v>Monday</v>
      </c>
      <c r="D3" s="28" t="str">
        <f t="shared" ca="1" si="0"/>
        <v>Tuesday</v>
      </c>
      <c r="E3" s="28" t="str">
        <f t="shared" ca="1" si="0"/>
        <v>Wednesday</v>
      </c>
      <c r="F3" s="28" t="str">
        <f t="shared" ca="1" si="0"/>
        <v>Thursday</v>
      </c>
      <c r="G3" s="28" t="str">
        <f t="shared" ca="1" si="0"/>
        <v>Friday</v>
      </c>
      <c r="H3" s="28" t="str">
        <f t="shared" ca="1" si="0"/>
        <v>Saturday</v>
      </c>
    </row>
    <row r="4" spans="1:9" s="6" customFormat="1" ht="19.5" customHeight="1" x14ac:dyDescent="0.2">
      <c r="A4" s="29"/>
      <c r="B4" s="30">
        <f t="array" aca="1" ref="B4:H4" ca="1">DaysAndWeeks+DATE(CalendarYear,5,1)-WEEKDAY(DATE(CalendarYear,5,1),(WeekStart="Monday")+1)+1</f>
        <v>46138</v>
      </c>
      <c r="C4" s="30">
        <f ca="1"/>
        <v>46139</v>
      </c>
      <c r="D4" s="30">
        <f ca="1"/>
        <v>46140</v>
      </c>
      <c r="E4" s="30">
        <f ca="1"/>
        <v>46141</v>
      </c>
      <c r="F4" s="30">
        <f ca="1"/>
        <v>46142</v>
      </c>
      <c r="G4" s="30">
        <f ca="1"/>
        <v>46143</v>
      </c>
      <c r="H4" s="30">
        <f ca="1"/>
        <v>46144</v>
      </c>
    </row>
    <row r="5" spans="1:9" s="5" customFormat="1" ht="48" customHeight="1" x14ac:dyDescent="0.2">
      <c r="A5" s="31"/>
      <c r="B5" s="31"/>
      <c r="C5" s="31"/>
      <c r="D5" s="31"/>
      <c r="E5" s="31"/>
      <c r="F5" s="31"/>
      <c r="G5" s="31"/>
      <c r="H5" s="31"/>
    </row>
    <row r="6" spans="1:9" s="6" customFormat="1" ht="19.5" customHeight="1" x14ac:dyDescent="0.2">
      <c r="A6" s="29"/>
      <c r="B6" s="32">
        <f t="array" aca="1" ref="B6:H6" ca="1">DaysAndWeeks+DATE(CalendarYear,5,1)-WEEKDAY(DATE(CalendarYear,5,1),(WeekStart="Monday")+1)+8</f>
        <v>46145</v>
      </c>
      <c r="C6" s="32">
        <f ca="1"/>
        <v>46146</v>
      </c>
      <c r="D6" s="32">
        <f ca="1"/>
        <v>46147</v>
      </c>
      <c r="E6" s="32">
        <f ca="1"/>
        <v>46148</v>
      </c>
      <c r="F6" s="32">
        <f ca="1"/>
        <v>46149</v>
      </c>
      <c r="G6" s="32">
        <f ca="1"/>
        <v>46150</v>
      </c>
      <c r="H6" s="32">
        <f ca="1"/>
        <v>46151</v>
      </c>
    </row>
    <row r="7" spans="1:9" s="5" customFormat="1" ht="48" customHeight="1" x14ac:dyDescent="0.2">
      <c r="A7" s="31"/>
      <c r="B7" s="33"/>
      <c r="C7" s="33"/>
      <c r="D7" s="33"/>
      <c r="E7" s="33"/>
      <c r="F7" s="33" t="s">
        <v>2</v>
      </c>
      <c r="G7" s="33"/>
      <c r="H7" s="33"/>
    </row>
    <row r="8" spans="1:9" s="6" customFormat="1" ht="19.5" customHeight="1" x14ac:dyDescent="0.2">
      <c r="A8" s="29"/>
      <c r="B8" s="30">
        <f t="array" aca="1" ref="B8:H8" ca="1">DaysAndWeeks+DATE(CalendarYear,5,1)-WEEKDAY(DATE(CalendarYear,5,1),(WeekStart="Monday")+1)+15</f>
        <v>46152</v>
      </c>
      <c r="C8" s="30">
        <f ca="1"/>
        <v>46153</v>
      </c>
      <c r="D8" s="30">
        <f ca="1"/>
        <v>46154</v>
      </c>
      <c r="E8" s="30">
        <f ca="1"/>
        <v>46155</v>
      </c>
      <c r="F8" s="30">
        <f ca="1"/>
        <v>46156</v>
      </c>
      <c r="G8" s="30">
        <f ca="1"/>
        <v>46157</v>
      </c>
      <c r="H8" s="30">
        <f ca="1"/>
        <v>46158</v>
      </c>
    </row>
    <row r="9" spans="1:9" s="5" customFormat="1" ht="48" customHeight="1" x14ac:dyDescent="0.2">
      <c r="A9" s="31"/>
      <c r="B9" s="31"/>
      <c r="C9" s="31"/>
      <c r="D9" s="31"/>
      <c r="E9" s="31"/>
      <c r="F9" s="34" t="s">
        <v>18</v>
      </c>
      <c r="G9" s="31"/>
      <c r="H9" s="31"/>
    </row>
    <row r="10" spans="1:9" s="6" customFormat="1" ht="19.5" customHeight="1" x14ac:dyDescent="0.2">
      <c r="A10" s="29"/>
      <c r="B10" s="32">
        <f t="array" aca="1" ref="B10:H10" ca="1">DaysAndWeeks+DATE(CalendarYear,5,1)-WEEKDAY(DATE(CalendarYear,5,1),(WeekStart="Monday")+1)+22</f>
        <v>46159</v>
      </c>
      <c r="C10" s="32">
        <f ca="1"/>
        <v>46160</v>
      </c>
      <c r="D10" s="32">
        <f ca="1"/>
        <v>46161</v>
      </c>
      <c r="E10" s="32">
        <f ca="1"/>
        <v>46162</v>
      </c>
      <c r="F10" s="32">
        <f ca="1"/>
        <v>46163</v>
      </c>
      <c r="G10" s="32">
        <f ca="1"/>
        <v>46164</v>
      </c>
      <c r="H10" s="32">
        <f ca="1"/>
        <v>46165</v>
      </c>
    </row>
    <row r="11" spans="1:9" s="5" customFormat="1" ht="48" customHeight="1" x14ac:dyDescent="0.2">
      <c r="A11" s="31"/>
      <c r="B11" s="33"/>
      <c r="C11" s="33"/>
      <c r="D11" s="33"/>
      <c r="E11" s="33"/>
      <c r="F11" s="33"/>
      <c r="G11" s="33"/>
      <c r="H11" s="33"/>
    </row>
    <row r="12" spans="1:9" s="6" customFormat="1" ht="19.5" customHeight="1" x14ac:dyDescent="0.2">
      <c r="A12" s="29"/>
      <c r="B12" s="30">
        <f t="array" aca="1" ref="B12:H12" ca="1">DaysAndWeeks+DATE(CalendarYear,5,1)-WEEKDAY(DATE(CalendarYear,5,1),(WeekStart="Monday")+1)+29</f>
        <v>46166</v>
      </c>
      <c r="C12" s="30">
        <f ca="1"/>
        <v>46167</v>
      </c>
      <c r="D12" s="30">
        <f ca="1"/>
        <v>46168</v>
      </c>
      <c r="E12" s="30">
        <f ca="1"/>
        <v>46169</v>
      </c>
      <c r="F12" s="30">
        <f ca="1"/>
        <v>46170</v>
      </c>
      <c r="G12" s="30">
        <f ca="1"/>
        <v>46171</v>
      </c>
      <c r="H12" s="30">
        <f ca="1"/>
        <v>46172</v>
      </c>
    </row>
    <row r="13" spans="1:9" s="5" customFormat="1" ht="48" customHeight="1" x14ac:dyDescent="0.2">
      <c r="A13" s="31"/>
      <c r="B13" s="31"/>
      <c r="C13" s="35" t="s">
        <v>9</v>
      </c>
      <c r="D13" s="31"/>
      <c r="E13" s="31"/>
      <c r="F13" s="31"/>
      <c r="G13" s="31"/>
      <c r="H13" s="31"/>
    </row>
    <row r="14" spans="1:9" s="6" customFormat="1" ht="19.5" customHeight="1" x14ac:dyDescent="0.2">
      <c r="A14" s="29"/>
      <c r="B14" s="32">
        <f t="array" aca="1" ref="B14:C14" ca="1">DaysAndWeeks+DATE(CalendarYear,5,1)-WEEKDAY(DATE(CalendarYear,5,1),(WeekStart="Monday")+1)+36</f>
        <v>46173</v>
      </c>
      <c r="C14" s="32">
        <f ca="1"/>
        <v>46174</v>
      </c>
      <c r="D14" s="65" t="s">
        <v>1</v>
      </c>
      <c r="E14" s="65"/>
      <c r="F14" s="65"/>
      <c r="G14" s="65"/>
      <c r="H14" s="65"/>
    </row>
    <row r="15" spans="1:9" s="5" customFormat="1" ht="48" customHeight="1" x14ac:dyDescent="0.2">
      <c r="A15" s="31"/>
      <c r="B15" s="33"/>
      <c r="C15" s="33"/>
      <c r="D15" s="66"/>
      <c r="E15" s="66"/>
      <c r="F15" s="66"/>
      <c r="G15" s="66"/>
      <c r="H15" s="66"/>
    </row>
  </sheetData>
  <mergeCells count="4">
    <mergeCell ref="B2:D2"/>
    <mergeCell ref="D14:H14"/>
    <mergeCell ref="D15:H15"/>
    <mergeCell ref="B1:D1"/>
  </mergeCells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disablePrompts="1" count="8">
    <dataValidation allowBlank="1" showInputMessage="1" showErrorMessage="1" prompt="Automatically determined weekday" sqref="C3:H3" xr:uid="{00000000-0002-0000-04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400-000001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400-000003000000}"/>
    <dataValidation allowBlank="1" showInputMessage="1" showErrorMessage="1" prompt="This row &amp; rows 7, 9, 11, 13, &amp; 15 are cells for entering daily notes related to the calendar day in the cell above." sqref="B5" xr:uid="{00000000-0002-0000-0400-000004000000}"/>
    <dataValidation allowBlank="1" showInputMessage="1" prompt="Enter monthly Notes in this cell" sqref="D15:H15" xr:uid="{00000000-0002-0000-0400-000005000000}"/>
    <dataValidation allowBlank="1" showInputMessage="1" prompt="Enter monthly Notes in cell below" sqref="D14:H14" xr:uid="{00000000-0002-0000-04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400-000007000000}"/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A0F9684E-738E-413F-9AE1-D96F44BCCC32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topLeftCell="B1" workbookViewId="0">
      <selection activeCell="K9" sqref="K9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0" width="10.6640625" style="14" customWidth="1"/>
    <col min="11" max="16384" width="8.88671875" style="14"/>
  </cols>
  <sheetData>
    <row r="1" spans="1:9" s="1" customFormat="1" ht="30" customHeight="1" x14ac:dyDescent="0.2">
      <c r="B1" s="57"/>
      <c r="C1" s="57"/>
      <c r="D1" s="57"/>
      <c r="I1" s="1" t="s">
        <v>2</v>
      </c>
    </row>
    <row r="2" spans="1:9" s="1" customFormat="1" ht="100.5" customHeight="1" x14ac:dyDescent="0.2">
      <c r="B2" s="54" t="str">
        <f ca="1">"June "&amp;CalendarYear</f>
        <v>June 2026</v>
      </c>
      <c r="C2" s="54"/>
      <c r="D2" s="54"/>
      <c r="E2" s="2" t="e" vm="1">
        <v>#VALUE!</v>
      </c>
      <c r="F2" s="24"/>
      <c r="G2" s="26"/>
      <c r="H2" s="3"/>
    </row>
    <row r="3" spans="1:9" s="4" customFormat="1" ht="19.5" customHeight="1" x14ac:dyDescent="0.2">
      <c r="A3" s="1"/>
      <c r="B3" s="36" t="str">
        <f>WeekStart</f>
        <v>Sunday</v>
      </c>
      <c r="C3" s="36" t="str">
        <f t="shared" ref="C3:H3" ca="1" si="0">TEXT(C4,"dddd")</f>
        <v>Monday</v>
      </c>
      <c r="D3" s="36" t="str">
        <f t="shared" ca="1" si="0"/>
        <v>Tuesday</v>
      </c>
      <c r="E3" s="36" t="str">
        <f t="shared" ca="1" si="0"/>
        <v>Wednesday</v>
      </c>
      <c r="F3" s="36" t="str">
        <f t="shared" ca="1" si="0"/>
        <v>Thursday</v>
      </c>
      <c r="G3" s="36" t="str">
        <f t="shared" ca="1" si="0"/>
        <v>Friday</v>
      </c>
      <c r="H3" s="36" t="str">
        <f t="shared" ca="1" si="0"/>
        <v>Saturday</v>
      </c>
    </row>
    <row r="4" spans="1:9" s="6" customFormat="1" ht="19.5" customHeight="1" x14ac:dyDescent="0.2">
      <c r="B4" s="30">
        <f t="array" aca="1" ref="B4:H4" ca="1">DaysAndWeeks+DATE(CalendarYear,6,1)-WEEKDAY(DATE(CalendarYear,6,1),(WeekStart="Monday")+1)+1</f>
        <v>46173</v>
      </c>
      <c r="C4" s="30">
        <f ca="1"/>
        <v>46174</v>
      </c>
      <c r="D4" s="30">
        <f ca="1"/>
        <v>46175</v>
      </c>
      <c r="E4" s="30">
        <f ca="1"/>
        <v>46176</v>
      </c>
      <c r="F4" s="30">
        <f ca="1"/>
        <v>46177</v>
      </c>
      <c r="G4" s="30">
        <f ca="1"/>
        <v>46178</v>
      </c>
      <c r="H4" s="30">
        <f ca="1"/>
        <v>46179</v>
      </c>
    </row>
    <row r="5" spans="1:9" s="5" customFormat="1" ht="48" customHeight="1" x14ac:dyDescent="0.2">
      <c r="B5" s="31"/>
      <c r="C5" s="31"/>
      <c r="D5" s="31"/>
      <c r="E5" s="31"/>
      <c r="F5" s="31"/>
      <c r="G5" s="31"/>
      <c r="H5" s="31"/>
    </row>
    <row r="6" spans="1:9" s="6" customFormat="1" ht="19.5" customHeight="1" x14ac:dyDescent="0.2">
      <c r="B6" s="37">
        <f t="array" aca="1" ref="B6:H6" ca="1">DaysAndWeeks+DATE(CalendarYear,6,1)-WEEKDAY(DATE(CalendarYear,6,1),(WeekStart="Monday")+1)+8</f>
        <v>46180</v>
      </c>
      <c r="C6" s="37">
        <f ca="1"/>
        <v>46181</v>
      </c>
      <c r="D6" s="37">
        <f ca="1"/>
        <v>46182</v>
      </c>
      <c r="E6" s="37">
        <f ca="1"/>
        <v>46183</v>
      </c>
      <c r="F6" s="37">
        <f ca="1"/>
        <v>46184</v>
      </c>
      <c r="G6" s="37">
        <f ca="1"/>
        <v>46185</v>
      </c>
      <c r="H6" s="37">
        <f ca="1"/>
        <v>46186</v>
      </c>
    </row>
    <row r="7" spans="1:9" s="5" customFormat="1" ht="48" customHeight="1" x14ac:dyDescent="0.2">
      <c r="B7" s="38"/>
      <c r="C7" s="38"/>
      <c r="D7" s="38"/>
      <c r="E7" s="38"/>
      <c r="F7" s="39" t="s">
        <v>18</v>
      </c>
      <c r="G7" s="38"/>
      <c r="H7" s="40" t="s">
        <v>17</v>
      </c>
    </row>
    <row r="8" spans="1:9" s="6" customFormat="1" ht="19.5" customHeight="1" x14ac:dyDescent="0.2">
      <c r="B8" s="30">
        <f t="array" aca="1" ref="B8:H8" ca="1">DaysAndWeeks+DATE(CalendarYear,6,1)-WEEKDAY(DATE(CalendarYear,6,1),(WeekStart="Monday")+1)+15</f>
        <v>46187</v>
      </c>
      <c r="C8" s="30">
        <f ca="1"/>
        <v>46188</v>
      </c>
      <c r="D8" s="30">
        <f ca="1"/>
        <v>46189</v>
      </c>
      <c r="E8" s="30">
        <f ca="1"/>
        <v>46190</v>
      </c>
      <c r="F8" s="30">
        <f ca="1"/>
        <v>46191</v>
      </c>
      <c r="G8" s="30">
        <f ca="1"/>
        <v>46192</v>
      </c>
      <c r="H8" s="30">
        <f ca="1"/>
        <v>46193</v>
      </c>
    </row>
    <row r="9" spans="1:9" s="5" customFormat="1" ht="48" customHeight="1" x14ac:dyDescent="0.2">
      <c r="B9" s="31"/>
      <c r="C9" s="31"/>
      <c r="D9" s="31"/>
      <c r="E9" s="31"/>
      <c r="F9" s="31"/>
      <c r="G9" s="35" t="s">
        <v>12</v>
      </c>
      <c r="H9" s="53" t="s">
        <v>19</v>
      </c>
    </row>
    <row r="10" spans="1:9" s="6" customFormat="1" ht="19.5" customHeight="1" x14ac:dyDescent="0.2">
      <c r="B10" s="37">
        <f t="array" aca="1" ref="B10:H10" ca="1">DaysAndWeeks+DATE(CalendarYear,6,1)-WEEKDAY(DATE(CalendarYear,6,1),(WeekStart="Monday")+1)+22</f>
        <v>46194</v>
      </c>
      <c r="C10" s="37">
        <f ca="1"/>
        <v>46195</v>
      </c>
      <c r="D10" s="37">
        <f ca="1"/>
        <v>46196</v>
      </c>
      <c r="E10" s="37">
        <f ca="1"/>
        <v>46197</v>
      </c>
      <c r="F10" s="37">
        <f ca="1"/>
        <v>46198</v>
      </c>
      <c r="G10" s="37">
        <f ca="1"/>
        <v>46199</v>
      </c>
      <c r="H10" s="37">
        <f ca="1"/>
        <v>46200</v>
      </c>
    </row>
    <row r="11" spans="1:9" s="5" customFormat="1" ht="48" customHeight="1" x14ac:dyDescent="0.2">
      <c r="B11" s="38"/>
      <c r="C11" s="38"/>
      <c r="D11" s="38"/>
      <c r="E11" s="38"/>
      <c r="F11" s="38"/>
      <c r="G11" s="38"/>
      <c r="H11" s="38"/>
    </row>
    <row r="12" spans="1:9" s="6" customFormat="1" ht="19.5" customHeight="1" x14ac:dyDescent="0.2">
      <c r="B12" s="30">
        <f t="array" aca="1" ref="B12:H12" ca="1">DaysAndWeeks+DATE(CalendarYear,6,1)-WEEKDAY(DATE(CalendarYear,6,1),(WeekStart="Monday")+1)+29</f>
        <v>46201</v>
      </c>
      <c r="C12" s="30">
        <f ca="1"/>
        <v>46202</v>
      </c>
      <c r="D12" s="30">
        <f ca="1"/>
        <v>46203</v>
      </c>
      <c r="E12" s="30">
        <f ca="1"/>
        <v>46204</v>
      </c>
      <c r="F12" s="30">
        <f ca="1"/>
        <v>46205</v>
      </c>
      <c r="G12" s="30">
        <f ca="1"/>
        <v>46206</v>
      </c>
      <c r="H12" s="30">
        <f ca="1"/>
        <v>46207</v>
      </c>
    </row>
    <row r="13" spans="1:9" s="5" customFormat="1" ht="48" customHeight="1" x14ac:dyDescent="0.2">
      <c r="B13" s="31"/>
      <c r="C13" s="31"/>
      <c r="D13" s="31"/>
      <c r="E13" s="31"/>
      <c r="F13" s="31"/>
      <c r="G13" s="31"/>
      <c r="H13" s="31"/>
    </row>
    <row r="14" spans="1:9" s="6" customFormat="1" ht="19.5" customHeight="1" x14ac:dyDescent="0.2">
      <c r="B14" s="37">
        <f t="array" aca="1" ref="B14:C14" ca="1">DaysAndWeeks+DATE(CalendarYear,6,1)-WEEKDAY(DATE(CalendarYear,6,1),(WeekStart="Monday")+1)+36</f>
        <v>46208</v>
      </c>
      <c r="C14" s="37">
        <f ca="1"/>
        <v>46209</v>
      </c>
      <c r="D14" s="55" t="s">
        <v>1</v>
      </c>
      <c r="E14" s="55"/>
      <c r="F14" s="55"/>
      <c r="G14" s="55"/>
      <c r="H14" s="55"/>
    </row>
    <row r="15" spans="1:9" s="5" customFormat="1" ht="48" customHeight="1" x14ac:dyDescent="0.2">
      <c r="B15" s="38"/>
      <c r="C15" s="38"/>
      <c r="D15" s="56"/>
      <c r="E15" s="56"/>
      <c r="F15" s="56"/>
      <c r="G15" s="56"/>
      <c r="H15" s="56"/>
    </row>
  </sheetData>
  <mergeCells count="4">
    <mergeCell ref="B2:D2"/>
    <mergeCell ref="D14:H14"/>
    <mergeCell ref="D15:H15"/>
    <mergeCell ref="B1:D1"/>
  </mergeCells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5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5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500-000003000000}"/>
    <dataValidation allowBlank="1" showInputMessage="1" prompt="Enter monthly Notes in cell below" sqref="D14:H14" xr:uid="{00000000-0002-0000-0500-000004000000}"/>
    <dataValidation allowBlank="1" showInputMessage="1" prompt="Enter monthly Notes in this cell" sqref="D15:H15" xr:uid="{00000000-0002-0000-0500-000005000000}"/>
    <dataValidation allowBlank="1" showInputMessage="1" showErrorMessage="1" prompt="This row &amp; rows 7, 9, 11, 13, &amp; 15 are cells for entering daily notes related to the calendar day in the cell above." sqref="B5" xr:uid="{00000000-0002-0000-05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500-000007000000}"/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D32120B7-F7C7-4E23-9812-CB2800B5E285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zoomScaleNormal="100" workbookViewId="0">
      <selection activeCell="J11" sqref="J11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0" width="10.6640625" style="14" customWidth="1"/>
    <col min="11" max="16384" width="8.88671875" style="14"/>
  </cols>
  <sheetData>
    <row r="1" spans="1:9" s="1" customFormat="1" ht="30" customHeight="1" x14ac:dyDescent="0.2">
      <c r="B1" s="57"/>
      <c r="C1" s="57"/>
      <c r="D1" s="57"/>
      <c r="I1" s="1" t="s">
        <v>2</v>
      </c>
    </row>
    <row r="2" spans="1:9" s="1" customFormat="1" ht="100.5" customHeight="1" x14ac:dyDescent="0.2">
      <c r="B2" s="54" t="str">
        <f ca="1">"July "&amp;CalendarYear</f>
        <v>July 2026</v>
      </c>
      <c r="C2" s="54"/>
      <c r="D2" s="54"/>
      <c r="E2" s="2" t="e" vm="1">
        <v>#VALUE!</v>
      </c>
      <c r="F2" s="24"/>
      <c r="G2" s="26"/>
      <c r="H2" s="3"/>
    </row>
    <row r="3" spans="1:9" s="4" customFormat="1" ht="19.5" customHeight="1" x14ac:dyDescent="0.2">
      <c r="A3" s="1"/>
      <c r="B3" s="36" t="str">
        <f>WeekStart</f>
        <v>Sunday</v>
      </c>
      <c r="C3" s="36" t="str">
        <f t="shared" ref="C3:H3" ca="1" si="0">TEXT(C4,"dddd")</f>
        <v>Monday</v>
      </c>
      <c r="D3" s="36" t="str">
        <f t="shared" ca="1" si="0"/>
        <v>Tuesday</v>
      </c>
      <c r="E3" s="36" t="str">
        <f t="shared" ca="1" si="0"/>
        <v>Wednesday</v>
      </c>
      <c r="F3" s="36" t="str">
        <f t="shared" ca="1" si="0"/>
        <v>Thursday</v>
      </c>
      <c r="G3" s="36" t="str">
        <f t="shared" ca="1" si="0"/>
        <v>Friday</v>
      </c>
      <c r="H3" s="36" t="str">
        <f t="shared" ca="1" si="0"/>
        <v>Saturday</v>
      </c>
    </row>
    <row r="4" spans="1:9" s="6" customFormat="1" ht="19.5" customHeight="1" x14ac:dyDescent="0.2">
      <c r="B4" s="30">
        <f t="array" aca="1" ref="B4:H4" ca="1">DaysAndWeeks+DATE(CalendarYear,7,1)-WEEKDAY(DATE(CalendarYear,7,1),(WeekStart="Monday")+1)+1</f>
        <v>46201</v>
      </c>
      <c r="C4" s="30">
        <f ca="1"/>
        <v>46202</v>
      </c>
      <c r="D4" s="30">
        <f ca="1"/>
        <v>46203</v>
      </c>
      <c r="E4" s="30">
        <f ca="1"/>
        <v>46204</v>
      </c>
      <c r="F4" s="30">
        <f ca="1"/>
        <v>46205</v>
      </c>
      <c r="G4" s="30">
        <f ca="1"/>
        <v>46206</v>
      </c>
      <c r="H4" s="30">
        <f ca="1"/>
        <v>46207</v>
      </c>
    </row>
    <row r="5" spans="1:9" s="5" customFormat="1" ht="48" customHeight="1" x14ac:dyDescent="0.2">
      <c r="B5" s="31"/>
      <c r="C5" s="31"/>
      <c r="D5" s="31"/>
      <c r="E5" s="31"/>
      <c r="F5" s="31"/>
      <c r="G5" s="35" t="s">
        <v>10</v>
      </c>
      <c r="H5" s="31"/>
    </row>
    <row r="6" spans="1:9" s="6" customFormat="1" ht="19.5" customHeight="1" x14ac:dyDescent="0.2">
      <c r="B6" s="37">
        <f t="array" aca="1" ref="B6:H6" ca="1">DaysAndWeeks+DATE(CalendarYear,7,1)-WEEKDAY(DATE(CalendarYear,7,1),(WeekStart="Monday")+1)+8</f>
        <v>46208</v>
      </c>
      <c r="C6" s="37">
        <f ca="1"/>
        <v>46209</v>
      </c>
      <c r="D6" s="37">
        <f ca="1"/>
        <v>46210</v>
      </c>
      <c r="E6" s="37">
        <f ca="1"/>
        <v>46211</v>
      </c>
      <c r="F6" s="37">
        <f ca="1"/>
        <v>46212</v>
      </c>
      <c r="G6" s="37">
        <f ca="1"/>
        <v>46213</v>
      </c>
      <c r="H6" s="37">
        <f ca="1"/>
        <v>46214</v>
      </c>
    </row>
    <row r="7" spans="1:9" s="5" customFormat="1" ht="48" customHeight="1" x14ac:dyDescent="0.2">
      <c r="B7" s="38"/>
      <c r="C7" s="38"/>
      <c r="D7" s="38"/>
      <c r="E7" s="38"/>
      <c r="F7" s="40" t="s">
        <v>18</v>
      </c>
      <c r="G7" s="38"/>
      <c r="H7" s="38"/>
    </row>
    <row r="8" spans="1:9" s="6" customFormat="1" ht="19.5" customHeight="1" x14ac:dyDescent="0.2">
      <c r="B8" s="30">
        <f t="array" aca="1" ref="B8:H8" ca="1">DaysAndWeeks+DATE(CalendarYear,7,1)-WEEKDAY(DATE(CalendarYear,7,1),(WeekStart="Monday")+1)+15</f>
        <v>46215</v>
      </c>
      <c r="C8" s="30">
        <f ca="1"/>
        <v>46216</v>
      </c>
      <c r="D8" s="30">
        <f ca="1"/>
        <v>46217</v>
      </c>
      <c r="E8" s="30">
        <f ca="1"/>
        <v>46218</v>
      </c>
      <c r="F8" s="30">
        <f ca="1"/>
        <v>46219</v>
      </c>
      <c r="G8" s="30">
        <f ca="1"/>
        <v>46220</v>
      </c>
      <c r="H8" s="30">
        <f ca="1"/>
        <v>46221</v>
      </c>
    </row>
    <row r="9" spans="1:9" s="5" customFormat="1" ht="48" customHeight="1" x14ac:dyDescent="0.2">
      <c r="B9" s="31"/>
      <c r="C9" s="31"/>
      <c r="D9" s="31"/>
      <c r="E9" s="31"/>
      <c r="F9" s="31"/>
      <c r="G9" s="31"/>
      <c r="H9" s="31"/>
    </row>
    <row r="10" spans="1:9" s="6" customFormat="1" ht="19.5" customHeight="1" x14ac:dyDescent="0.2">
      <c r="B10" s="37">
        <f t="array" aca="1" ref="B10:H10" ca="1">DaysAndWeeks+DATE(CalendarYear,7,1)-WEEKDAY(DATE(CalendarYear,7,1),(WeekStart="Monday")+1)+22</f>
        <v>46222</v>
      </c>
      <c r="C10" s="37">
        <f ca="1"/>
        <v>46223</v>
      </c>
      <c r="D10" s="37">
        <f ca="1"/>
        <v>46224</v>
      </c>
      <c r="E10" s="37">
        <f ca="1"/>
        <v>46225</v>
      </c>
      <c r="F10" s="37">
        <f ca="1"/>
        <v>46226</v>
      </c>
      <c r="G10" s="37">
        <f ca="1"/>
        <v>46227</v>
      </c>
      <c r="H10" s="37">
        <f ca="1"/>
        <v>46228</v>
      </c>
    </row>
    <row r="11" spans="1:9" s="5" customFormat="1" ht="48" customHeight="1" x14ac:dyDescent="0.2">
      <c r="B11" s="38"/>
      <c r="C11" s="38"/>
      <c r="D11" s="38"/>
      <c r="E11" s="38"/>
      <c r="F11" s="38"/>
      <c r="G11" s="38"/>
      <c r="H11" s="38"/>
    </row>
    <row r="12" spans="1:9" s="6" customFormat="1" ht="19.5" customHeight="1" x14ac:dyDescent="0.2">
      <c r="B12" s="30">
        <f t="array" aca="1" ref="B12:H12" ca="1">DaysAndWeeks+DATE(CalendarYear,7,1)-WEEKDAY(DATE(CalendarYear,7,1),(WeekStart="Monday")+1)+29</f>
        <v>46229</v>
      </c>
      <c r="C12" s="30">
        <f ca="1"/>
        <v>46230</v>
      </c>
      <c r="D12" s="30">
        <f ca="1"/>
        <v>46231</v>
      </c>
      <c r="E12" s="30">
        <f ca="1"/>
        <v>46232</v>
      </c>
      <c r="F12" s="30">
        <f ca="1"/>
        <v>46233</v>
      </c>
      <c r="G12" s="30">
        <f ca="1"/>
        <v>46234</v>
      </c>
      <c r="H12" s="30">
        <f ca="1"/>
        <v>46235</v>
      </c>
    </row>
    <row r="13" spans="1:9" s="5" customFormat="1" ht="48" customHeight="1" x14ac:dyDescent="0.2">
      <c r="B13" s="31"/>
      <c r="C13" s="31"/>
      <c r="D13" s="31"/>
      <c r="E13" s="31"/>
      <c r="F13" s="31"/>
      <c r="G13" s="31"/>
      <c r="H13" s="31"/>
    </row>
    <row r="14" spans="1:9" s="6" customFormat="1" ht="19.5" customHeight="1" x14ac:dyDescent="0.2">
      <c r="B14" s="37">
        <f t="array" aca="1" ref="B14:C14" ca="1">DaysAndWeeks+DATE(CalendarYear,7,1)-WEEKDAY(DATE(CalendarYear,7,1),(WeekStart="Monday")+1)+36</f>
        <v>46236</v>
      </c>
      <c r="C14" s="37">
        <f ca="1"/>
        <v>46237</v>
      </c>
      <c r="D14" s="55" t="s">
        <v>1</v>
      </c>
      <c r="E14" s="55"/>
      <c r="F14" s="55"/>
      <c r="G14" s="55"/>
      <c r="H14" s="55"/>
    </row>
    <row r="15" spans="1:9" s="5" customFormat="1" ht="48" customHeight="1" x14ac:dyDescent="0.2">
      <c r="B15" s="38"/>
      <c r="C15" s="38"/>
      <c r="D15" s="56"/>
      <c r="E15" s="56"/>
      <c r="F15" s="56"/>
      <c r="G15" s="56"/>
      <c r="H15" s="56"/>
    </row>
  </sheetData>
  <mergeCells count="4">
    <mergeCell ref="B2:D2"/>
    <mergeCell ref="D14:H14"/>
    <mergeCell ref="D15:H15"/>
    <mergeCell ref="B1:D1"/>
  </mergeCells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6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6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600-000003000000}"/>
    <dataValidation allowBlank="1" showInputMessage="1" showErrorMessage="1" prompt="This row &amp; rows 7, 9, 11, 13, &amp; 15 are cells for entering daily notes related to the calendar day in the cell above." sqref="B5" xr:uid="{00000000-0002-0000-0600-000004000000}"/>
    <dataValidation allowBlank="1" showInputMessage="1" prompt="Enter monthly Notes in this cell" sqref="D15:H15" xr:uid="{00000000-0002-0000-0600-000005000000}"/>
    <dataValidation allowBlank="1" showInputMessage="1" prompt="Enter monthly Notes in cell below" sqref="D14:H14" xr:uid="{00000000-0002-0000-06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600-000007000000}"/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5E6030CE-6A79-46DB-97D1-73C6FD81BFA7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workbookViewId="0">
      <selection activeCell="J11" sqref="J11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0" width="10.6640625" style="14" customWidth="1"/>
    <col min="11" max="16384" width="8.88671875" style="14"/>
  </cols>
  <sheetData>
    <row r="1" spans="1:9" s="1" customFormat="1" ht="30" customHeight="1" x14ac:dyDescent="0.2">
      <c r="B1" s="57"/>
      <c r="C1" s="57"/>
      <c r="D1" s="57"/>
      <c r="I1" s="1" t="s">
        <v>2</v>
      </c>
    </row>
    <row r="2" spans="1:9" s="1" customFormat="1" ht="100.5" customHeight="1" x14ac:dyDescent="0.2">
      <c r="B2" s="54" t="str">
        <f ca="1">"August "&amp;CalendarYear</f>
        <v>August 2026</v>
      </c>
      <c r="C2" s="54"/>
      <c r="D2" s="54"/>
      <c r="E2" s="2" t="e" vm="1">
        <v>#VALUE!</v>
      </c>
      <c r="F2" s="24"/>
      <c r="G2" s="26"/>
      <c r="H2" s="3"/>
    </row>
    <row r="3" spans="1:9" s="4" customFormat="1" ht="19.5" customHeight="1" x14ac:dyDescent="0.2">
      <c r="A3" s="1"/>
      <c r="B3" s="36" t="str">
        <f>WeekStart</f>
        <v>Sunday</v>
      </c>
      <c r="C3" s="36" t="str">
        <f t="shared" ref="C3:H3" ca="1" si="0">TEXT(C4,"dddd")</f>
        <v>Monday</v>
      </c>
      <c r="D3" s="36" t="str">
        <f t="shared" ca="1" si="0"/>
        <v>Tuesday</v>
      </c>
      <c r="E3" s="36" t="str">
        <f t="shared" ca="1" si="0"/>
        <v>Wednesday</v>
      </c>
      <c r="F3" s="36" t="str">
        <f t="shared" ca="1" si="0"/>
        <v>Thursday</v>
      </c>
      <c r="G3" s="36" t="str">
        <f t="shared" ca="1" si="0"/>
        <v>Friday</v>
      </c>
      <c r="H3" s="36" t="str">
        <f t="shared" ca="1" si="0"/>
        <v>Saturday</v>
      </c>
    </row>
    <row r="4" spans="1:9" s="6" customFormat="1" ht="19.5" customHeight="1" x14ac:dyDescent="0.2">
      <c r="B4" s="30">
        <f t="array" aca="1" ref="B4:H4" ca="1">DaysAndWeeks+DATE(CalendarYear,8,1)-WEEKDAY(DATE(CalendarYear,8,1),(WeekStart="Monday")+1)+1</f>
        <v>46229</v>
      </c>
      <c r="C4" s="30">
        <f ca="1"/>
        <v>46230</v>
      </c>
      <c r="D4" s="30">
        <f ca="1"/>
        <v>46231</v>
      </c>
      <c r="E4" s="30">
        <f ca="1"/>
        <v>46232</v>
      </c>
      <c r="F4" s="30">
        <f ca="1"/>
        <v>46233</v>
      </c>
      <c r="G4" s="30">
        <f ca="1"/>
        <v>46234</v>
      </c>
      <c r="H4" s="30">
        <f ca="1"/>
        <v>46235</v>
      </c>
    </row>
    <row r="5" spans="1:9" s="5" customFormat="1" ht="48" customHeight="1" x14ac:dyDescent="0.2">
      <c r="B5" s="31"/>
      <c r="C5" s="31"/>
      <c r="D5" s="31"/>
      <c r="E5" s="31"/>
      <c r="F5" s="31"/>
      <c r="G5" s="31"/>
      <c r="H5" s="31"/>
    </row>
    <row r="6" spans="1:9" s="6" customFormat="1" ht="19.5" customHeight="1" x14ac:dyDescent="0.2">
      <c r="B6" s="37">
        <f t="array" aca="1" ref="B6:H6" ca="1">DaysAndWeeks+DATE(CalendarYear,8,1)-WEEKDAY(DATE(CalendarYear,8,1),(WeekStart="Monday")+1)+8</f>
        <v>46236</v>
      </c>
      <c r="C6" s="37">
        <f ca="1"/>
        <v>46237</v>
      </c>
      <c r="D6" s="37">
        <f ca="1"/>
        <v>46238</v>
      </c>
      <c r="E6" s="37">
        <f ca="1"/>
        <v>46239</v>
      </c>
      <c r="F6" s="37">
        <f ca="1"/>
        <v>46240</v>
      </c>
      <c r="G6" s="37">
        <f ca="1"/>
        <v>46241</v>
      </c>
      <c r="H6" s="37">
        <f ca="1"/>
        <v>46242</v>
      </c>
    </row>
    <row r="7" spans="1:9" s="5" customFormat="1" ht="48" customHeight="1" x14ac:dyDescent="0.2">
      <c r="B7" s="38"/>
      <c r="C7" s="38"/>
      <c r="D7" s="38"/>
      <c r="E7" s="38"/>
      <c r="F7" s="38" t="s">
        <v>2</v>
      </c>
      <c r="G7" s="38"/>
      <c r="H7" s="38"/>
    </row>
    <row r="8" spans="1:9" s="6" customFormat="1" ht="19.5" customHeight="1" x14ac:dyDescent="0.2">
      <c r="B8" s="30">
        <f t="array" aca="1" ref="B8:H8" ca="1">DaysAndWeeks+DATE(CalendarYear,8,1)-WEEKDAY(DATE(CalendarYear,8,1),(WeekStart="Monday")+1)+15</f>
        <v>46243</v>
      </c>
      <c r="C8" s="30">
        <f ca="1"/>
        <v>46244</v>
      </c>
      <c r="D8" s="30">
        <f ca="1"/>
        <v>46245</v>
      </c>
      <c r="E8" s="30">
        <f ca="1"/>
        <v>46246</v>
      </c>
      <c r="F8" s="30">
        <f ca="1"/>
        <v>46247</v>
      </c>
      <c r="G8" s="30">
        <f ca="1"/>
        <v>46248</v>
      </c>
      <c r="H8" s="30">
        <f ca="1"/>
        <v>46249</v>
      </c>
    </row>
    <row r="9" spans="1:9" s="5" customFormat="1" ht="48" customHeight="1" x14ac:dyDescent="0.2">
      <c r="B9" s="31"/>
      <c r="C9" s="31"/>
      <c r="D9" s="31"/>
      <c r="E9" s="31"/>
      <c r="F9" s="34" t="s">
        <v>18</v>
      </c>
      <c r="G9" s="31"/>
      <c r="H9" s="31"/>
    </row>
    <row r="10" spans="1:9" s="6" customFormat="1" ht="19.5" customHeight="1" x14ac:dyDescent="0.2">
      <c r="B10" s="37">
        <f t="array" aca="1" ref="B10:H10" ca="1">DaysAndWeeks+DATE(CalendarYear,8,1)-WEEKDAY(DATE(CalendarYear,8,1),(WeekStart="Monday")+1)+22</f>
        <v>46250</v>
      </c>
      <c r="C10" s="37">
        <f ca="1"/>
        <v>46251</v>
      </c>
      <c r="D10" s="37">
        <f ca="1"/>
        <v>46252</v>
      </c>
      <c r="E10" s="37">
        <f ca="1"/>
        <v>46253</v>
      </c>
      <c r="F10" s="37">
        <f ca="1"/>
        <v>46254</v>
      </c>
      <c r="G10" s="37">
        <f ca="1"/>
        <v>46255</v>
      </c>
      <c r="H10" s="37">
        <f ca="1"/>
        <v>46256</v>
      </c>
    </row>
    <row r="11" spans="1:9" s="5" customFormat="1" ht="48" customHeight="1" x14ac:dyDescent="0.2">
      <c r="B11" s="38"/>
      <c r="C11" s="38"/>
      <c r="D11" s="38"/>
      <c r="E11" s="38"/>
      <c r="F11" s="38"/>
      <c r="G11" s="38"/>
      <c r="H11" s="38"/>
    </row>
    <row r="12" spans="1:9" s="6" customFormat="1" ht="19.5" customHeight="1" x14ac:dyDescent="0.2">
      <c r="B12" s="30">
        <f t="array" aca="1" ref="B12:H12" ca="1">DaysAndWeeks+DATE(CalendarYear,8,1)-WEEKDAY(DATE(CalendarYear,8,1),(WeekStart="Monday")+1)+29</f>
        <v>46257</v>
      </c>
      <c r="C12" s="30">
        <f ca="1"/>
        <v>46258</v>
      </c>
      <c r="D12" s="30">
        <f ca="1"/>
        <v>46259</v>
      </c>
      <c r="E12" s="30">
        <f ca="1"/>
        <v>46260</v>
      </c>
      <c r="F12" s="30">
        <f ca="1"/>
        <v>46261</v>
      </c>
      <c r="G12" s="30">
        <f ca="1"/>
        <v>46262</v>
      </c>
      <c r="H12" s="30">
        <f ca="1"/>
        <v>46263</v>
      </c>
    </row>
    <row r="13" spans="1:9" s="5" customFormat="1" ht="48" customHeight="1" x14ac:dyDescent="0.2">
      <c r="B13" s="31"/>
      <c r="C13" s="31"/>
      <c r="D13" s="31"/>
      <c r="E13" s="31"/>
      <c r="F13" s="31"/>
      <c r="G13" s="31"/>
      <c r="H13" s="31"/>
    </row>
    <row r="14" spans="1:9" s="6" customFormat="1" ht="19.5" customHeight="1" x14ac:dyDescent="0.2">
      <c r="B14" s="37">
        <f t="array" aca="1" ref="B14:C14" ca="1">DaysAndWeeks+DATE(CalendarYear,8,1)-WEEKDAY(DATE(CalendarYear,8,1),(WeekStart="Monday")+1)+36</f>
        <v>46264</v>
      </c>
      <c r="C14" s="37">
        <f ca="1"/>
        <v>46265</v>
      </c>
      <c r="D14" s="55" t="s">
        <v>1</v>
      </c>
      <c r="E14" s="55"/>
      <c r="F14" s="55"/>
      <c r="G14" s="55"/>
      <c r="H14" s="55"/>
    </row>
    <row r="15" spans="1:9" s="5" customFormat="1" ht="48" customHeight="1" x14ac:dyDescent="0.2">
      <c r="B15" s="38"/>
      <c r="C15" s="38"/>
      <c r="D15" s="56"/>
      <c r="E15" s="56"/>
      <c r="F15" s="56"/>
      <c r="G15" s="56"/>
      <c r="H15" s="56"/>
    </row>
  </sheetData>
  <mergeCells count="4">
    <mergeCell ref="B2:D2"/>
    <mergeCell ref="D14:H14"/>
    <mergeCell ref="D15:H15"/>
    <mergeCell ref="B1:D1"/>
  </mergeCells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7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700-000001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700-000003000000}"/>
    <dataValidation allowBlank="1" showInputMessage="1" prompt="Enter monthly Notes in cell below" sqref="D14:H14" xr:uid="{00000000-0002-0000-0700-000004000000}"/>
    <dataValidation allowBlank="1" showInputMessage="1" prompt="Enter monthly Notes in this cell" sqref="D15:H15" xr:uid="{00000000-0002-0000-0700-000005000000}"/>
    <dataValidation allowBlank="1" showInputMessage="1" showErrorMessage="1" prompt="This row &amp; rows 7, 9, 11, 13, &amp; 15 are cells for entering daily notes related to the calendar day in the cell above." sqref="B5" xr:uid="{00000000-0002-0000-07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700-000007000000}"/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13752FC6-F391-4A35-BA3B-8B6EBD796E19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topLeftCell="A2" zoomScaleNormal="100" workbookViewId="0">
      <selection activeCell="J11" sqref="J11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0" width="10.6640625" style="14" customWidth="1"/>
    <col min="11" max="16384" width="8.88671875" style="14"/>
  </cols>
  <sheetData>
    <row r="1" spans="1:9" s="1" customFormat="1" ht="30" customHeight="1" x14ac:dyDescent="0.2">
      <c r="B1" s="57"/>
      <c r="C1" s="57"/>
      <c r="D1" s="57"/>
      <c r="I1" s="1" t="s">
        <v>2</v>
      </c>
    </row>
    <row r="2" spans="1:9" s="1" customFormat="1" ht="100.5" customHeight="1" x14ac:dyDescent="0.2">
      <c r="B2" s="67" t="str">
        <f ca="1">"September "&amp;CalendarYear</f>
        <v>September 2026</v>
      </c>
      <c r="C2" s="67"/>
      <c r="D2" s="67"/>
      <c r="E2" s="2" t="e" vm="1">
        <v>#VALUE!</v>
      </c>
      <c r="F2" s="24"/>
      <c r="G2" s="26"/>
      <c r="H2" s="3"/>
    </row>
    <row r="3" spans="1:9" s="4" customFormat="1" ht="19.5" customHeight="1" x14ac:dyDescent="0.2">
      <c r="A3" s="1"/>
      <c r="B3" s="43" t="str">
        <f>WeekStart</f>
        <v>Sunday</v>
      </c>
      <c r="C3" s="43" t="str">
        <f t="shared" ref="C3:H3" ca="1" si="0">TEXT(C4,"dddd")</f>
        <v>Monday</v>
      </c>
      <c r="D3" s="43" t="str">
        <f t="shared" ca="1" si="0"/>
        <v>Tuesday</v>
      </c>
      <c r="E3" s="43" t="str">
        <f t="shared" ca="1" si="0"/>
        <v>Wednesday</v>
      </c>
      <c r="F3" s="43" t="str">
        <f t="shared" ca="1" si="0"/>
        <v>Thursday</v>
      </c>
      <c r="G3" s="43" t="str">
        <f t="shared" ca="1" si="0"/>
        <v>Friday</v>
      </c>
      <c r="H3" s="43" t="str">
        <f t="shared" ca="1" si="0"/>
        <v>Saturday</v>
      </c>
    </row>
    <row r="4" spans="1:9" s="6" customFormat="1" ht="19.5" customHeight="1" x14ac:dyDescent="0.2">
      <c r="B4" s="30">
        <f t="array" aca="1" ref="B4:H4" ca="1">DaysAndWeeks+DATE(CalendarYear,9,1)-WEEKDAY(DATE(CalendarYear,9,1),(WeekStart="Monday")+1)+1</f>
        <v>46264</v>
      </c>
      <c r="C4" s="30">
        <f ca="1"/>
        <v>46265</v>
      </c>
      <c r="D4" s="30">
        <f ca="1"/>
        <v>46266</v>
      </c>
      <c r="E4" s="30">
        <f ca="1"/>
        <v>46267</v>
      </c>
      <c r="F4" s="30">
        <f ca="1"/>
        <v>46268</v>
      </c>
      <c r="G4" s="30">
        <f ca="1"/>
        <v>46269</v>
      </c>
      <c r="H4" s="30">
        <f ca="1"/>
        <v>46270</v>
      </c>
    </row>
    <row r="5" spans="1:9" s="5" customFormat="1" ht="48" customHeight="1" x14ac:dyDescent="0.2">
      <c r="B5" s="31"/>
      <c r="C5" s="31"/>
      <c r="D5" s="31"/>
      <c r="E5" s="31"/>
      <c r="F5" s="31"/>
      <c r="G5" s="31"/>
      <c r="H5" s="31"/>
    </row>
    <row r="6" spans="1:9" s="6" customFormat="1" ht="19.5" customHeight="1" x14ac:dyDescent="0.2">
      <c r="B6" s="44">
        <f t="array" aca="1" ref="B6:H6" ca="1">DaysAndWeeks+DATE(CalendarYear,9,1)-WEEKDAY(DATE(CalendarYear,9,1),(WeekStart="Monday")+1)+8</f>
        <v>46271</v>
      </c>
      <c r="C6" s="44">
        <f ca="1"/>
        <v>46272</v>
      </c>
      <c r="D6" s="44">
        <f ca="1"/>
        <v>46273</v>
      </c>
      <c r="E6" s="44">
        <f ca="1"/>
        <v>46274</v>
      </c>
      <c r="F6" s="44">
        <f ca="1"/>
        <v>46275</v>
      </c>
      <c r="G6" s="44">
        <f ca="1"/>
        <v>46276</v>
      </c>
      <c r="H6" s="44">
        <f ca="1"/>
        <v>46277</v>
      </c>
    </row>
    <row r="7" spans="1:9" s="5" customFormat="1" ht="48" customHeight="1" x14ac:dyDescent="0.2">
      <c r="B7" s="45"/>
      <c r="C7" s="46" t="s">
        <v>11</v>
      </c>
      <c r="D7" s="45"/>
      <c r="E7" s="45"/>
      <c r="F7" s="47" t="s">
        <v>18</v>
      </c>
      <c r="G7" s="45"/>
      <c r="H7" s="45"/>
    </row>
    <row r="8" spans="1:9" s="6" customFormat="1" ht="19.5" customHeight="1" x14ac:dyDescent="0.2">
      <c r="B8" s="30">
        <f t="array" aca="1" ref="B8:H8" ca="1">DaysAndWeeks+DATE(CalendarYear,9,1)-WEEKDAY(DATE(CalendarYear,9,1),(WeekStart="Monday")+1)+15</f>
        <v>46278</v>
      </c>
      <c r="C8" s="30">
        <f ca="1"/>
        <v>46279</v>
      </c>
      <c r="D8" s="30">
        <f ca="1"/>
        <v>46280</v>
      </c>
      <c r="E8" s="30">
        <f ca="1"/>
        <v>46281</v>
      </c>
      <c r="F8" s="30">
        <f ca="1"/>
        <v>46282</v>
      </c>
      <c r="G8" s="30">
        <f ca="1"/>
        <v>46283</v>
      </c>
      <c r="H8" s="30">
        <f ca="1"/>
        <v>46284</v>
      </c>
    </row>
    <row r="9" spans="1:9" s="5" customFormat="1" ht="48" customHeight="1" x14ac:dyDescent="0.2">
      <c r="B9" s="31"/>
      <c r="C9" s="31"/>
      <c r="D9" s="31"/>
      <c r="E9" s="31"/>
      <c r="F9" s="31"/>
      <c r="G9" s="31"/>
      <c r="H9" s="31"/>
    </row>
    <row r="10" spans="1:9" s="6" customFormat="1" ht="19.5" customHeight="1" x14ac:dyDescent="0.2">
      <c r="B10" s="44">
        <f t="array" aca="1" ref="B10:H10" ca="1">DaysAndWeeks+DATE(CalendarYear,9,1)-WEEKDAY(DATE(CalendarYear,9,1),(WeekStart="Monday")+1)+22</f>
        <v>46285</v>
      </c>
      <c r="C10" s="44">
        <f ca="1"/>
        <v>46286</v>
      </c>
      <c r="D10" s="44">
        <f ca="1"/>
        <v>46287</v>
      </c>
      <c r="E10" s="44">
        <f ca="1"/>
        <v>46288</v>
      </c>
      <c r="F10" s="44">
        <f ca="1"/>
        <v>46289</v>
      </c>
      <c r="G10" s="44">
        <f ca="1"/>
        <v>46290</v>
      </c>
      <c r="H10" s="44">
        <f ca="1"/>
        <v>46291</v>
      </c>
    </row>
    <row r="11" spans="1:9" s="5" customFormat="1" ht="48" customHeight="1" x14ac:dyDescent="0.2">
      <c r="B11" s="45"/>
      <c r="C11" s="45"/>
      <c r="D11" s="45"/>
      <c r="E11" s="45"/>
      <c r="F11" s="45"/>
      <c r="G11" s="45"/>
      <c r="H11" s="45"/>
    </row>
    <row r="12" spans="1:9" s="6" customFormat="1" ht="19.5" customHeight="1" x14ac:dyDescent="0.2">
      <c r="B12" s="30">
        <f t="array" aca="1" ref="B12:H12" ca="1">DaysAndWeeks+DATE(CalendarYear,9,1)-WEEKDAY(DATE(CalendarYear,9,1),(WeekStart="Monday")+1)+29</f>
        <v>46292</v>
      </c>
      <c r="C12" s="30">
        <f ca="1"/>
        <v>46293</v>
      </c>
      <c r="D12" s="30">
        <f ca="1"/>
        <v>46294</v>
      </c>
      <c r="E12" s="30">
        <f ca="1"/>
        <v>46295</v>
      </c>
      <c r="F12" s="30">
        <f ca="1"/>
        <v>46296</v>
      </c>
      <c r="G12" s="30">
        <f ca="1"/>
        <v>46297</v>
      </c>
      <c r="H12" s="30">
        <f ca="1"/>
        <v>46298</v>
      </c>
    </row>
    <row r="13" spans="1:9" s="5" customFormat="1" ht="48" customHeight="1" x14ac:dyDescent="0.2">
      <c r="B13" s="31"/>
      <c r="C13" s="31"/>
      <c r="D13" s="31"/>
      <c r="E13" s="31"/>
      <c r="F13" s="31"/>
      <c r="G13" s="31"/>
      <c r="H13" s="31"/>
    </row>
    <row r="14" spans="1:9" s="6" customFormat="1" ht="19.5" customHeight="1" x14ac:dyDescent="0.2">
      <c r="B14" s="44">
        <f t="array" aca="1" ref="B14:C14" ca="1">DaysAndWeeks+DATE(CalendarYear,9,1)-WEEKDAY(DATE(CalendarYear,9,1),(WeekStart="Monday")+1)+36</f>
        <v>46299</v>
      </c>
      <c r="C14" s="44">
        <f ca="1"/>
        <v>46300</v>
      </c>
      <c r="D14" s="68" t="s">
        <v>1</v>
      </c>
      <c r="E14" s="68"/>
      <c r="F14" s="68"/>
      <c r="G14" s="68"/>
      <c r="H14" s="68"/>
    </row>
    <row r="15" spans="1:9" s="5" customFormat="1" ht="48" customHeight="1" x14ac:dyDescent="0.2">
      <c r="B15" s="45"/>
      <c r="C15" s="45"/>
      <c r="D15" s="69"/>
      <c r="E15" s="69"/>
      <c r="F15" s="69"/>
      <c r="G15" s="69"/>
      <c r="H15" s="69"/>
    </row>
  </sheetData>
  <mergeCells count="4">
    <mergeCell ref="B2:D2"/>
    <mergeCell ref="D14:H14"/>
    <mergeCell ref="D15:H15"/>
    <mergeCell ref="B1:D1"/>
  </mergeCells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8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800-000001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800-000003000000}"/>
    <dataValidation allowBlank="1" showInputMessage="1" showErrorMessage="1" prompt="This row &amp; rows 7, 9, 11, 13, &amp; 15 are cells for entering daily notes related to the calendar day in the cell above." sqref="B5" xr:uid="{00000000-0002-0000-0800-000004000000}"/>
    <dataValidation allowBlank="1" showInputMessage="1" prompt="Enter monthly Notes in this cell" sqref="D15:H15" xr:uid="{00000000-0002-0000-0800-000005000000}"/>
    <dataValidation allowBlank="1" showInputMessage="1" prompt="Enter monthly Notes in cell below" sqref="D14:H14" xr:uid="{00000000-0002-0000-08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800-000007000000}"/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47A96DDD-5E77-4298-9414-B685726076A1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Background xmlns="71af3243-3dd4-4a8d-8c0d-dd76da1f02a5">false</Background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30" ma:contentTypeDescription="Create a new document." ma:contentTypeScope="" ma:versionID="cec0622158e8f13124e9e8fd4de31bd1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3b52f30ab005d15df08657af532e6e38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  <xsd:element ref="ns2:MediaServiceObjectDetectorVersions" minOccurs="0"/>
                <xsd:element ref="ns2:MediaServiceSystemTag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hidden="true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hidden="tru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hidden="true" ma:internalName="Background" ma:readOnly="false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32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BillingMetadata" ma:index="33" nillable="true" ma:displayName="MediaServiceBillingMetadata" ma:hidden="true" ma:internalName="MediaServiceBillingMetadata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EFE2ED-1463-4163-A05E-F27235E12F7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customXml/itemProps2.xml><?xml version="1.0" encoding="utf-8"?>
<ds:datastoreItem xmlns:ds="http://schemas.openxmlformats.org/officeDocument/2006/customXml" ds:itemID="{CA403281-0521-44C7-A542-7C10D248FE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7235D00-18C3-4C4C-8150-B5F37BEDA8B4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Template>TM34128371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April!Print_Area</vt:lpstr>
      <vt:lpstr>August!Print_Area</vt:lpstr>
      <vt:lpstr>December!Print_Area</vt:lpstr>
      <vt:lpstr>February!Print_Area</vt:lpstr>
      <vt:lpstr>January!Print_Area</vt:lpstr>
      <vt:lpstr>July!Print_Area</vt:lpstr>
      <vt:lpstr>June!Print_Area</vt:lpstr>
      <vt:lpstr>March!Print_Area</vt:lpstr>
      <vt:lpstr>May!Print_Area</vt:lpstr>
      <vt:lpstr>November!Print_Area</vt:lpstr>
      <vt:lpstr>October!Print_Area</vt:lpstr>
      <vt:lpstr>September!Print_Area</vt:lpstr>
      <vt:lpstr>RowTitleRegion1..K3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2022-12-28T23:54:15Z</dcterms:created>
  <dcterms:modified xsi:type="dcterms:W3CDTF">2026-04-14T12:19:52Z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  <property fmtid="{D5CDD505-2E9C-101B-9397-08002B2CF9AE}" pid="3" name="MediaServiceImageTags">
    <vt:lpwstr/>
  </property>
</Properties>
</file>